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en1sc\OneDrive - Staffordshire County Council\Meetings\SSLEP Board\May 2022\"/>
    </mc:Choice>
  </mc:AlternateContent>
  <xr:revisionPtr revIDLastSave="0" documentId="13_ncr:1_{5239D156-1AD0-48FC-83C8-8E2D14166252}" xr6:coauthVersionLast="47" xr6:coauthVersionMax="47" xr10:uidLastSave="{00000000-0000-0000-0000-000000000000}"/>
  <bookViews>
    <workbookView xWindow="3135" yWindow="1665" windowWidth="15375" windowHeight="7875" tabRatio="905" xr2:uid="{5E5A99AB-479B-48FC-AC41-C9B10CDC1E6F}"/>
  </bookViews>
  <sheets>
    <sheet name="SSLEP Res Sum" sheetId="7" r:id="rId1"/>
    <sheet name="LEP Project Reserve 2122" sheetId="4" r:id="rId2"/>
    <sheet name="LEP Core Reserve 2122" sheetId="3" r:id="rId3"/>
    <sheet name="ZZ999993403 Transaction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7" l="1"/>
  <c r="G10" i="7" l="1"/>
  <c r="G9" i="7"/>
  <c r="G11" i="7" s="1"/>
  <c r="G30" i="4"/>
  <c r="F16" i="3" l="1"/>
  <c r="G18" i="4"/>
  <c r="H16" i="3" l="1"/>
  <c r="F14" i="3"/>
  <c r="H14" i="3" s="1"/>
  <c r="F37" i="6"/>
  <c r="F39" i="6" s="1"/>
  <c r="F10" i="3"/>
  <c r="F12" i="3"/>
  <c r="F22" i="4" l="1"/>
  <c r="G24" i="4" l="1"/>
  <c r="G18" i="3" l="1"/>
  <c r="H12" i="3"/>
  <c r="H6" i="3"/>
  <c r="G26" i="4" l="1"/>
  <c r="H10" i="3" l="1"/>
  <c r="H18" i="3" s="1"/>
  <c r="F18" i="3"/>
  <c r="G25" i="3" l="1"/>
  <c r="H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(Corporate)</author>
  </authors>
  <commentList>
    <comment ref="G9" authorId="0" shapeId="0" xr:uid="{1608AE86-7339-4116-9C23-302218A37D4B}">
      <text>
        <r>
          <rPr>
            <b/>
            <sz val="9"/>
            <color indexed="81"/>
            <rFont val="Tahoma"/>
            <family val="2"/>
          </rPr>
          <t>Broad, John (Corporate):</t>
        </r>
        <r>
          <rPr>
            <sz val="9"/>
            <color indexed="81"/>
            <rFont val="Tahoma"/>
            <family val="2"/>
          </rPr>
          <t xml:space="preserve">
Repaid back the AB to the SSLEP on 24-06-21.
£0.850m consists of:
Stoke Flood Alleviation (£0.700m) &amp; Stafford Gateway (£0.150m).</t>
        </r>
      </text>
    </comment>
  </commentList>
</comments>
</file>

<file path=xl/sharedStrings.xml><?xml version="1.0" encoding="utf-8"?>
<sst xmlns="http://schemas.openxmlformats.org/spreadsheetml/2006/main" count="451" uniqueCount="143">
  <si>
    <t>£.</t>
  </si>
  <si>
    <t>LEP Admin Reserve Balance as at 31-03-21</t>
  </si>
  <si>
    <t>INCOME</t>
  </si>
  <si>
    <t>IC7 Keele University Business Park</t>
  </si>
  <si>
    <t>Powering Up Enterprise</t>
  </si>
  <si>
    <t>Shire Hall Regeneration</t>
  </si>
  <si>
    <t>SEF G - JCB Academy Automatron &amp; Robotics Suite</t>
  </si>
  <si>
    <t>EXPENDITURE</t>
  </si>
  <si>
    <t>General</t>
  </si>
  <si>
    <t>Redundancy</t>
  </si>
  <si>
    <t>Total</t>
  </si>
  <si>
    <t>Reserve</t>
  </si>
  <si>
    <t>Provision</t>
  </si>
  <si>
    <t>Reserves</t>
  </si>
  <si>
    <t>Screen Data Export</t>
  </si>
  <si>
    <t>Option</t>
  </si>
  <si>
    <t>NML400</t>
  </si>
  <si>
    <t>Username</t>
  </si>
  <si>
    <t>THWAITESJ</t>
  </si>
  <si>
    <t>Date</t>
  </si>
  <si>
    <t>27/04/2022</t>
  </si>
  <si>
    <t>Time</t>
  </si>
  <si>
    <t>14:41</t>
  </si>
  <si>
    <t>Transactions  for  Enquiry Group: Current Budget(V2) v Act + Com/GL Account Code Range: ZZ9999/93403 to ZZ9999/93403 / Enquiry Year: 2021/ Period: 00 to 12</t>
  </si>
  <si>
    <t>Journal Reference</t>
  </si>
  <si>
    <t>Source Code</t>
  </si>
  <si>
    <t>Period</t>
  </si>
  <si>
    <t>Journal Voucher Type</t>
  </si>
  <si>
    <t>Journal Type Description</t>
  </si>
  <si>
    <t>Amount (Posted)</t>
  </si>
  <si>
    <t>Amount (Pending)</t>
  </si>
  <si>
    <t>Narrative</t>
  </si>
  <si>
    <t>Journal Line</t>
  </si>
  <si>
    <t>GL Account Code</t>
  </si>
  <si>
    <t>Journal Date</t>
  </si>
  <si>
    <t>MF Update Date</t>
  </si>
  <si>
    <t>Reference 3</t>
  </si>
  <si>
    <t>PO Number</t>
  </si>
  <si>
    <t>Supplier/Customer Name</t>
  </si>
  <si>
    <t>0000033276</t>
  </si>
  <si>
    <t>00</t>
  </si>
  <si>
    <t>202100</t>
  </si>
  <si>
    <t>PY11</t>
  </si>
  <si>
    <t>YE Extn Pd1 Permanent Act Adjt</t>
  </si>
  <si>
    <t>20-21 Interest on GBF Grant balance</t>
  </si>
  <si>
    <t>000013</t>
  </si>
  <si>
    <t>ZZ999993403</t>
  </si>
  <si>
    <t>20/04/2021</t>
  </si>
  <si>
    <t/>
  </si>
  <si>
    <t>0000033104</t>
  </si>
  <si>
    <t>20-21 Interest - LEP Core Fund Grant bal</t>
  </si>
  <si>
    <t>000011</t>
  </si>
  <si>
    <t>16/04/2021</t>
  </si>
  <si>
    <t>20-21 Interest on LGF Grant balance</t>
  </si>
  <si>
    <t>000012</t>
  </si>
  <si>
    <t>0000033110</t>
  </si>
  <si>
    <t>19/20 Redundancy Liability</t>
  </si>
  <si>
    <t>000004</t>
  </si>
  <si>
    <t>20/21 Redundancy Liability</t>
  </si>
  <si>
    <t>000005</t>
  </si>
  <si>
    <t>YET856 - 20/21 c/fwd LEP Core Fund Bal</t>
  </si>
  <si>
    <t>000006</t>
  </si>
  <si>
    <t>0000033503</t>
  </si>
  <si>
    <t>20-21 Interest DfT Etruria Valley Grant</t>
  </si>
  <si>
    <t>21/04/2021</t>
  </si>
  <si>
    <t>0000033272</t>
  </si>
  <si>
    <t>0000033279</t>
  </si>
  <si>
    <t>Shortfall on LGF Funding 20/21</t>
  </si>
  <si>
    <t>000002</t>
  </si>
  <si>
    <t>0000035046</t>
  </si>
  <si>
    <t>202103</t>
  </si>
  <si>
    <t>JV01</t>
  </si>
  <si>
    <t>Permanent Actual Adjustment</t>
  </si>
  <si>
    <t>SSLEP Chair Honorarium accrual to B/S</t>
  </si>
  <si>
    <t>30/06/2021</t>
  </si>
  <si>
    <t>0000034894</t>
  </si>
  <si>
    <t>Opening Balance LEP Reserves Adjustment</t>
  </si>
  <si>
    <t>24/06/2021</t>
  </si>
  <si>
    <t>0000038631</t>
  </si>
  <si>
    <t>202109</t>
  </si>
  <si>
    <t>Accrual Adjustment to Reserve</t>
  </si>
  <si>
    <t>000010</t>
  </si>
  <si>
    <t>21/12/2021</t>
  </si>
  <si>
    <t>0000042189</t>
  </si>
  <si>
    <t>202112</t>
  </si>
  <si>
    <t>21-22 Interest on 21-22 GBF Grant Bal</t>
  </si>
  <si>
    <t>000022</t>
  </si>
  <si>
    <t>20/04/2022</t>
  </si>
  <si>
    <t>0000042143</t>
  </si>
  <si>
    <t>South Staffs Queried Income To BS</t>
  </si>
  <si>
    <t>19/04/2022</t>
  </si>
  <si>
    <t>0000042187</t>
  </si>
  <si>
    <t>YET856 LEP Core 21-22 Cfwd</t>
  </si>
  <si>
    <t>21-22 Interest LEP Core Fund 20-21 Bal</t>
  </si>
  <si>
    <t>000017</t>
  </si>
  <si>
    <t>21-22 Interest LEP Core Fund 21-22 Bal</t>
  </si>
  <si>
    <t>000018</t>
  </si>
  <si>
    <t>21-22 Interest DfT Etruria Valley Grant</t>
  </si>
  <si>
    <t>000019</t>
  </si>
  <si>
    <t>21-22 Interest on SAP Grant</t>
  </si>
  <si>
    <t>000020</t>
  </si>
  <si>
    <t>21-22 Interest on 20-21 GBF Grant Bal</t>
  </si>
  <si>
    <t>000021</t>
  </si>
  <si>
    <t>0000042372</t>
  </si>
  <si>
    <t>LEP Core 21/22 Cfwd Adjustment</t>
  </si>
  <si>
    <t>22/04/2022</t>
  </si>
  <si>
    <t>0000042148</t>
  </si>
  <si>
    <t>0000042143 Reversal</t>
  </si>
  <si>
    <t>0.00</t>
  </si>
  <si>
    <t>0000037554</t>
  </si>
  <si>
    <t>202108</t>
  </si>
  <si>
    <t>GBF Capacity Grant c/fwd Adjustment</t>
  </si>
  <si>
    <t>05/11/2021</t>
  </si>
  <si>
    <t>LEP Project Admin Reserve 2021-22</t>
  </si>
  <si>
    <t>Core Fund Reserve 2021-22</t>
  </si>
  <si>
    <t>GBF Legal Charges on GBF Scheme Funding Agreements</t>
  </si>
  <si>
    <t>21-22 GBF Scheme LEP Admin Charges:</t>
  </si>
  <si>
    <t>Balance Sheet Transfers Made in 21-22</t>
  </si>
  <si>
    <t>LEP Admin Reserve Balance as at 31-03-22</t>
  </si>
  <si>
    <t xml:space="preserve">Cleveland Suite </t>
  </si>
  <si>
    <t xml:space="preserve">Church St Gaming Hub </t>
  </si>
  <si>
    <t>LEP Admin Fee Adjustments following reductions in GBF Grant allocations</t>
  </si>
  <si>
    <t>Accountable Body Funding switch - 20-21 LGD Grant Slippage Allocation</t>
  </si>
  <si>
    <t>Revenue Charges Transferred to Reserve</t>
  </si>
  <si>
    <t>21-22 Core Fund Grant net underspend returned to Reserves</t>
  </si>
  <si>
    <t>Net Accrual Adjustments</t>
  </si>
  <si>
    <t>Chair Honorarium budget returned to Reserves</t>
  </si>
  <si>
    <t>Interest Earnt on LEP Grant balances</t>
  </si>
  <si>
    <t>LEP Core Fund Reserve Balance as at 31-03-21</t>
  </si>
  <si>
    <t>LEP Core Fund Reserve Balance as at 31-03-22</t>
  </si>
  <si>
    <t>Estimated LEP Core Budget - BASIC+</t>
  </si>
  <si>
    <t>Estimated Commitments in 22-23</t>
  </si>
  <si>
    <t>General / Unrestricted Reserves</t>
  </si>
  <si>
    <t>Core Reserve</t>
  </si>
  <si>
    <t>Project Reserve</t>
  </si>
  <si>
    <t>Earmarked / Restricted Reserves</t>
  </si>
  <si>
    <t>Growing Places Fund - capital</t>
  </si>
  <si>
    <t>Growing Places Fund - revenue</t>
  </si>
  <si>
    <t>£</t>
  </si>
  <si>
    <t>Get Building Fund</t>
  </si>
  <si>
    <t>District Heat Network(Held by SoT)</t>
  </si>
  <si>
    <t>SSLEP Reserves Summary as at 31st March 22</t>
  </si>
  <si>
    <t>Item 10 - App.3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</si>
</sst>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27" x14ac:knownFonts="1">
    <font>
      <sz val="12"/>
      <color theme="1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Verdana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color theme="1"/>
      <name val="Verdana"/>
      <family val="2"/>
    </font>
    <font>
      <b/>
      <u/>
      <sz val="14"/>
      <color theme="1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2"/>
      <color rgb="FF0070C0"/>
      <name val="Verdana"/>
      <family val="2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/>
    <xf numFmtId="164" fontId="1" fillId="0" borderId="0" xfId="2" applyNumberFormat="1" applyFont="1"/>
    <xf numFmtId="0" fontId="9" fillId="0" borderId="0" xfId="0" applyFont="1"/>
    <xf numFmtId="0" fontId="6" fillId="0" borderId="0" xfId="0" applyFont="1"/>
    <xf numFmtId="43" fontId="0" fillId="0" borderId="0" xfId="2" applyFont="1"/>
    <xf numFmtId="164" fontId="5" fillId="0" borderId="0" xfId="2" applyNumberFormat="1" applyFont="1"/>
    <xf numFmtId="164" fontId="11" fillId="0" borderId="0" xfId="2" applyNumberFormat="1" applyFont="1"/>
    <xf numFmtId="0" fontId="12" fillId="0" borderId="0" xfId="0" applyFont="1"/>
    <xf numFmtId="0" fontId="11" fillId="0" borderId="0" xfId="0" applyFont="1"/>
    <xf numFmtId="164" fontId="5" fillId="0" borderId="1" xfId="2" applyNumberFormat="1" applyFont="1" applyBorder="1"/>
    <xf numFmtId="164" fontId="10" fillId="0" borderId="0" xfId="2" applyNumberFormat="1" applyFont="1" applyFill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17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43" fontId="18" fillId="0" borderId="0" xfId="2" applyFont="1" applyAlignment="1">
      <alignment vertical="center"/>
    </xf>
    <xf numFmtId="43" fontId="0" fillId="2" borderId="0" xfId="2" applyFont="1" applyFill="1"/>
    <xf numFmtId="43" fontId="0" fillId="3" borderId="0" xfId="2" applyFont="1" applyFill="1"/>
    <xf numFmtId="43" fontId="19" fillId="2" borderId="0" xfId="2" applyFont="1" applyFill="1"/>
    <xf numFmtId="43" fontId="19" fillId="3" borderId="0" xfId="2" applyFont="1" applyFill="1"/>
    <xf numFmtId="43" fontId="13" fillId="0" borderId="2" xfId="2" applyFont="1" applyBorder="1"/>
    <xf numFmtId="0" fontId="14" fillId="0" borderId="0" xfId="0" applyFont="1" applyAlignment="1">
      <alignment horizontal="center"/>
    </xf>
    <xf numFmtId="164" fontId="10" fillId="0" borderId="1" xfId="2" applyNumberFormat="1" applyFont="1" applyFill="1" applyBorder="1"/>
    <xf numFmtId="0" fontId="7" fillId="0" borderId="0" xfId="0" applyFont="1" applyBorder="1"/>
    <xf numFmtId="164" fontId="5" fillId="0" borderId="0" xfId="2" applyNumberFormat="1" applyFont="1" applyBorder="1"/>
    <xf numFmtId="164" fontId="20" fillId="0" borderId="0" xfId="2" applyNumberFormat="1" applyFont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43" fontId="22" fillId="0" borderId="0" xfId="2" applyFont="1" applyAlignment="1">
      <alignment horizontal="center"/>
    </xf>
    <xf numFmtId="0" fontId="22" fillId="0" borderId="0" xfId="0" applyFont="1"/>
    <xf numFmtId="164" fontId="22" fillId="0" borderId="0" xfId="2" applyNumberFormat="1" applyFont="1"/>
    <xf numFmtId="164" fontId="24" fillId="0" borderId="0" xfId="2" applyNumberFormat="1" applyFont="1"/>
    <xf numFmtId="0" fontId="23" fillId="0" borderId="0" xfId="0" applyFont="1"/>
    <xf numFmtId="43" fontId="20" fillId="0" borderId="0" xfId="2" applyFont="1"/>
    <xf numFmtId="0" fontId="14" fillId="0" borderId="0" xfId="0" applyFont="1"/>
    <xf numFmtId="6" fontId="20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22" fillId="0" borderId="0" xfId="0" applyFont="1" applyBorder="1"/>
    <xf numFmtId="43" fontId="25" fillId="0" borderId="0" xfId="0" applyNumberFormat="1" applyFont="1"/>
    <xf numFmtId="164" fontId="8" fillId="0" borderId="0" xfId="2" applyNumberFormat="1" applyFont="1" applyFill="1"/>
    <xf numFmtId="164" fontId="8" fillId="0" borderId="0" xfId="2" applyNumberFormat="1" applyFont="1"/>
    <xf numFmtId="164" fontId="7" fillId="0" borderId="0" xfId="2" applyNumberFormat="1" applyFont="1" applyFill="1"/>
    <xf numFmtId="164" fontId="8" fillId="0" borderId="2" xfId="2" applyNumberFormat="1" applyFont="1" applyBorder="1"/>
    <xf numFmtId="164" fontId="7" fillId="0" borderId="0" xfId="2" applyNumberFormat="1" applyFont="1" applyBorder="1"/>
    <xf numFmtId="164" fontId="8" fillId="0" borderId="2" xfId="2" applyNumberFormat="1" applyFont="1" applyFill="1" applyBorder="1"/>
    <xf numFmtId="164" fontId="23" fillId="0" borderId="0" xfId="2" applyNumberFormat="1" applyFont="1" applyFill="1"/>
    <xf numFmtId="164" fontId="22" fillId="0" borderId="0" xfId="0" applyNumberFormat="1" applyFont="1"/>
    <xf numFmtId="164" fontId="22" fillId="0" borderId="0" xfId="2" applyNumberFormat="1" applyFont="1" applyBorder="1"/>
    <xf numFmtId="164" fontId="22" fillId="0" borderId="2" xfId="2" applyNumberFormat="1" applyFont="1" applyFill="1" applyBorder="1"/>
    <xf numFmtId="164" fontId="22" fillId="0" borderId="2" xfId="2" applyNumberFormat="1" applyFont="1" applyBorder="1"/>
    <xf numFmtId="164" fontId="21" fillId="0" borderId="0" xfId="2" applyNumberFormat="1" applyFont="1"/>
    <xf numFmtId="164" fontId="22" fillId="0" borderId="0" xfId="2" applyNumberFormat="1" applyFont="1" applyFill="1"/>
    <xf numFmtId="0" fontId="13" fillId="0" borderId="0" xfId="0" applyFont="1"/>
    <xf numFmtId="38" fontId="0" fillId="0" borderId="0" xfId="0" applyNumberFormat="1"/>
    <xf numFmtId="38" fontId="0" fillId="0" borderId="0" xfId="0" applyNumberFormat="1" applyAlignment="1">
      <alignment horizontal="center"/>
    </xf>
    <xf numFmtId="38" fontId="0" fillId="0" borderId="1" xfId="0" applyNumberFormat="1" applyBorder="1"/>
    <xf numFmtId="38" fontId="0" fillId="0" borderId="3" xfId="0" applyNumberFormat="1" applyBorder="1"/>
    <xf numFmtId="43" fontId="0" fillId="0" borderId="0" xfId="2" applyFont="1" applyBorder="1"/>
    <xf numFmtId="0" fontId="0" fillId="0" borderId="0" xfId="0" applyBorder="1"/>
    <xf numFmtId="0" fontId="14" fillId="0" borderId="0" xfId="0" applyFont="1" applyAlignment="1">
      <alignment horizontal="center"/>
    </xf>
    <xf numFmtId="0" fontId="26" fillId="0" borderId="0" xfId="0" applyFont="1"/>
    <xf numFmtId="38" fontId="26" fillId="0" borderId="0" xfId="0" applyNumberFormat="1" applyFont="1"/>
  </cellXfs>
  <cellStyles count="3">
    <cellStyle name="Comma" xfId="2" builtinId="3"/>
    <cellStyle name="Normal" xfId="0" builtinId="0"/>
    <cellStyle name="Normal 3" xfId="1" xr:uid="{51449260-4D6E-41B4-95FB-34838F082E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12FE-6C59-4A0E-AC9A-E16D6E50BD39}">
  <dimension ref="A1:J19"/>
  <sheetViews>
    <sheetView tabSelected="1" workbookViewId="0">
      <selection sqref="A1:XFD1"/>
    </sheetView>
  </sheetViews>
  <sheetFormatPr defaultRowHeight="15" x14ac:dyDescent="0.2"/>
  <cols>
    <col min="7" max="7" width="9.09765625" style="60"/>
    <col min="10" max="10" width="14.3984375" customWidth="1"/>
  </cols>
  <sheetData>
    <row r="1" spans="1:10" s="67" customFormat="1" ht="19.5" x14ac:dyDescent="0.25">
      <c r="A1" s="67" t="s">
        <v>142</v>
      </c>
      <c r="G1" s="68"/>
    </row>
    <row r="3" spans="1:10" x14ac:dyDescent="0.2">
      <c r="A3" s="59" t="s">
        <v>141</v>
      </c>
    </row>
    <row r="6" spans="1:10" x14ac:dyDescent="0.2">
      <c r="G6" s="61" t="s">
        <v>138</v>
      </c>
    </row>
    <row r="7" spans="1:10" x14ac:dyDescent="0.2">
      <c r="B7" t="s">
        <v>132</v>
      </c>
    </row>
    <row r="9" spans="1:10" x14ac:dyDescent="0.2">
      <c r="C9" t="s">
        <v>133</v>
      </c>
      <c r="G9" s="60">
        <f>-'LEP Core Reserve 2122'!H18</f>
        <v>591387.59000000008</v>
      </c>
    </row>
    <row r="10" spans="1:10" x14ac:dyDescent="0.2">
      <c r="C10" t="s">
        <v>134</v>
      </c>
      <c r="G10" s="62">
        <f>-'LEP Project Reserve 2122'!G26</f>
        <v>1232055.5899999999</v>
      </c>
    </row>
    <row r="11" spans="1:10" x14ac:dyDescent="0.2">
      <c r="G11" s="63">
        <f>SUM(G9:G10)</f>
        <v>1823443.18</v>
      </c>
    </row>
    <row r="12" spans="1:10" x14ac:dyDescent="0.2">
      <c r="J12" s="7"/>
    </row>
    <row r="13" spans="1:10" x14ac:dyDescent="0.2">
      <c r="B13" t="s">
        <v>135</v>
      </c>
      <c r="G13" s="61" t="s">
        <v>138</v>
      </c>
      <c r="J13" s="7"/>
    </row>
    <row r="14" spans="1:10" x14ac:dyDescent="0.2">
      <c r="J14" s="7"/>
    </row>
    <row r="15" spans="1:10" x14ac:dyDescent="0.2">
      <c r="C15" t="s">
        <v>136</v>
      </c>
      <c r="G15" s="60">
        <v>3367382</v>
      </c>
      <c r="J15" s="7"/>
    </row>
    <row r="16" spans="1:10" x14ac:dyDescent="0.2">
      <c r="C16" t="s">
        <v>137</v>
      </c>
      <c r="G16" s="60">
        <v>300389</v>
      </c>
      <c r="J16" s="64"/>
    </row>
    <row r="17" spans="3:10" x14ac:dyDescent="0.2">
      <c r="C17" t="s">
        <v>139</v>
      </c>
      <c r="G17" s="60">
        <v>2805863</v>
      </c>
      <c r="J17" s="65"/>
    </row>
    <row r="18" spans="3:10" x14ac:dyDescent="0.2">
      <c r="C18" t="s">
        <v>140</v>
      </c>
      <c r="G18" s="62">
        <v>3209017</v>
      </c>
    </row>
    <row r="19" spans="3:10" x14ac:dyDescent="0.2">
      <c r="G19" s="63">
        <f>SUM(G15:G18)</f>
        <v>9682651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2EA2-DF5C-4B0E-9AAA-8BF769FAC92A}">
  <dimension ref="A1:J35"/>
  <sheetViews>
    <sheetView topLeftCell="A15" zoomScale="85" zoomScaleNormal="85" workbookViewId="0">
      <selection activeCell="B28" sqref="B28"/>
    </sheetView>
  </sheetViews>
  <sheetFormatPr defaultColWidth="8.796875" defaultRowHeight="15" x14ac:dyDescent="0.2"/>
  <cols>
    <col min="1" max="1" width="1.59765625" style="41" customWidth="1"/>
    <col min="2" max="2" width="20.19921875" style="41" customWidth="1"/>
    <col min="3" max="3" width="13.69921875" style="41" customWidth="1"/>
    <col min="4" max="4" width="14.3984375" style="41" customWidth="1"/>
    <col min="5" max="5" width="13.59765625" style="41" customWidth="1"/>
    <col min="6" max="6" width="9.69921875" style="8" customWidth="1"/>
    <col min="7" max="7" width="16.09765625" style="8" customWidth="1"/>
    <col min="8" max="8" width="0.8984375" style="8" customWidth="1"/>
    <col min="9" max="9" width="9" style="41" bestFit="1" customWidth="1"/>
    <col min="10" max="16384" width="8.796875" style="41"/>
  </cols>
  <sheetData>
    <row r="1" spans="1:9" ht="18" x14ac:dyDescent="0.25">
      <c r="A1" s="66" t="s">
        <v>113</v>
      </c>
      <c r="B1" s="66"/>
      <c r="C1" s="66"/>
      <c r="D1" s="66"/>
      <c r="E1" s="66"/>
      <c r="F1" s="66"/>
      <c r="G1" s="66"/>
    </row>
    <row r="3" spans="1:9" s="1" customFormat="1" ht="15.75" x14ac:dyDescent="0.25">
      <c r="F3" s="2" t="s">
        <v>0</v>
      </c>
      <c r="G3" s="2" t="s">
        <v>0</v>
      </c>
      <c r="H3" s="3"/>
    </row>
    <row r="4" spans="1:9" ht="15.75" x14ac:dyDescent="0.25">
      <c r="B4" s="1" t="s">
        <v>1</v>
      </c>
      <c r="G4" s="46">
        <v>-300460.42</v>
      </c>
      <c r="H4" s="4"/>
      <c r="I4" s="11"/>
    </row>
    <row r="5" spans="1:9" ht="15.75" x14ac:dyDescent="0.25">
      <c r="B5" s="1"/>
      <c r="G5" s="47"/>
      <c r="H5" s="4"/>
      <c r="I5" s="5"/>
    </row>
    <row r="6" spans="1:9" ht="15.75" x14ac:dyDescent="0.25">
      <c r="B6" s="6" t="s">
        <v>2</v>
      </c>
      <c r="G6" s="47"/>
      <c r="H6" s="4"/>
      <c r="I6" s="5"/>
    </row>
    <row r="7" spans="1:9" ht="15.75" x14ac:dyDescent="0.25">
      <c r="B7" s="6"/>
      <c r="G7" s="47"/>
      <c r="H7" s="4"/>
      <c r="I7" s="5"/>
    </row>
    <row r="8" spans="1:9" ht="15.75" x14ac:dyDescent="0.25">
      <c r="B8" s="6" t="s">
        <v>117</v>
      </c>
      <c r="G8" s="3"/>
    </row>
    <row r="9" spans="1:9" ht="15.75" x14ac:dyDescent="0.25">
      <c r="B9" s="41" t="s">
        <v>122</v>
      </c>
      <c r="G9" s="48">
        <v>-850000</v>
      </c>
      <c r="I9" s="5"/>
    </row>
    <row r="10" spans="1:9" ht="15.75" x14ac:dyDescent="0.25">
      <c r="B10" s="6"/>
      <c r="G10" s="47"/>
      <c r="H10" s="4"/>
      <c r="I10" s="5"/>
    </row>
    <row r="11" spans="1:9" ht="15.75" x14ac:dyDescent="0.25">
      <c r="B11" s="6" t="s">
        <v>116</v>
      </c>
      <c r="I11" s="5"/>
    </row>
    <row r="12" spans="1:9" x14ac:dyDescent="0.2">
      <c r="B12" s="41" t="s">
        <v>3</v>
      </c>
      <c r="F12" s="8">
        <v>-78690</v>
      </c>
      <c r="I12" s="5"/>
    </row>
    <row r="13" spans="1:9" x14ac:dyDescent="0.2">
      <c r="B13" s="41" t="s">
        <v>4</v>
      </c>
      <c r="F13" s="8">
        <v>-31605</v>
      </c>
      <c r="I13" s="5"/>
    </row>
    <row r="14" spans="1:9" x14ac:dyDescent="0.2">
      <c r="B14" s="41" t="s">
        <v>5</v>
      </c>
      <c r="F14" s="8">
        <v>-20640</v>
      </c>
      <c r="I14" s="5"/>
    </row>
    <row r="15" spans="1:9" x14ac:dyDescent="0.2">
      <c r="B15" s="41" t="s">
        <v>6</v>
      </c>
      <c r="F15" s="8">
        <v>-2228</v>
      </c>
      <c r="I15" s="5"/>
    </row>
    <row r="16" spans="1:9" x14ac:dyDescent="0.2">
      <c r="B16" s="41" t="s">
        <v>119</v>
      </c>
      <c r="F16" s="28">
        <v>-2058</v>
      </c>
      <c r="I16" s="5"/>
    </row>
    <row r="17" spans="2:10" x14ac:dyDescent="0.2">
      <c r="B17" s="41" t="s">
        <v>120</v>
      </c>
      <c r="F17" s="12">
        <v>-2451</v>
      </c>
      <c r="I17" s="5"/>
    </row>
    <row r="18" spans="2:10" ht="15.75" x14ac:dyDescent="0.25">
      <c r="G18" s="3">
        <f>SUM(F12:F17)</f>
        <v>-137672</v>
      </c>
      <c r="I18" s="9"/>
      <c r="J18" s="10"/>
    </row>
    <row r="19" spans="2:10" ht="15.75" x14ac:dyDescent="0.25">
      <c r="B19" s="6" t="s">
        <v>7</v>
      </c>
      <c r="I19" s="5"/>
    </row>
    <row r="20" spans="2:10" ht="15.75" x14ac:dyDescent="0.25">
      <c r="B20" s="1"/>
      <c r="I20" s="5"/>
    </row>
    <row r="21" spans="2:10" ht="15.75" x14ac:dyDescent="0.25">
      <c r="B21" s="6" t="s">
        <v>123</v>
      </c>
      <c r="I21" s="5"/>
    </row>
    <row r="22" spans="2:10" x14ac:dyDescent="0.2">
      <c r="B22" s="41" t="s">
        <v>121</v>
      </c>
      <c r="F22" s="13">
        <f>18834+9030</f>
        <v>27864</v>
      </c>
      <c r="I22" s="5"/>
    </row>
    <row r="23" spans="2:10" x14ac:dyDescent="0.2">
      <c r="B23" s="41" t="s">
        <v>115</v>
      </c>
      <c r="F23" s="26">
        <v>28212.83</v>
      </c>
      <c r="I23" s="5"/>
    </row>
    <row r="24" spans="2:10" ht="15.75" x14ac:dyDescent="0.25">
      <c r="G24" s="3">
        <f>SUM(F22:F23)</f>
        <v>56076.83</v>
      </c>
    </row>
    <row r="26" spans="2:10" ht="16.5" thickBot="1" x14ac:dyDescent="0.3">
      <c r="B26" s="1" t="s">
        <v>118</v>
      </c>
      <c r="G26" s="49">
        <f>SUM(G4:G25)</f>
        <v>-1232055.5899999999</v>
      </c>
    </row>
    <row r="27" spans="2:10" ht="15.75" thickTop="1" x14ac:dyDescent="0.2"/>
    <row r="28" spans="2:10" s="42" customFormat="1" ht="15.75" x14ac:dyDescent="0.25">
      <c r="B28" s="27" t="s">
        <v>131</v>
      </c>
      <c r="F28" s="28"/>
      <c r="G28" s="50">
        <v>73020</v>
      </c>
      <c r="H28" s="28"/>
    </row>
    <row r="29" spans="2:10" s="42" customFormat="1" x14ac:dyDescent="0.2">
      <c r="F29" s="28"/>
      <c r="G29" s="28"/>
      <c r="H29" s="28"/>
    </row>
    <row r="30" spans="2:10" s="42" customFormat="1" ht="16.5" thickBot="1" x14ac:dyDescent="0.3">
      <c r="B30" s="27"/>
      <c r="F30" s="28"/>
      <c r="G30" s="51">
        <f>SUM(G26+G28)</f>
        <v>-1159035.5899999999</v>
      </c>
      <c r="H30" s="28"/>
    </row>
    <row r="31" spans="2:10" s="42" customFormat="1" ht="15.75" thickTop="1" x14ac:dyDescent="0.2">
      <c r="F31" s="28"/>
      <c r="G31" s="28"/>
      <c r="H31" s="28"/>
    </row>
    <row r="32" spans="2:10" ht="15.75" x14ac:dyDescent="0.25">
      <c r="B32" s="1"/>
    </row>
    <row r="35" spans="2:2" ht="15.75" x14ac:dyDescent="0.25">
      <c r="B35" s="43"/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4D0A-7EEC-40E8-A717-AAB9D4CA224B}">
  <dimension ref="A1:L31"/>
  <sheetViews>
    <sheetView zoomScale="70" zoomScaleNormal="70" workbookViewId="0">
      <selection activeCell="H22" sqref="H22"/>
    </sheetView>
  </sheetViews>
  <sheetFormatPr defaultColWidth="8.796875" defaultRowHeight="18" x14ac:dyDescent="0.25"/>
  <cols>
    <col min="1" max="1" width="1.796875" style="31" customWidth="1"/>
    <col min="2" max="2" width="13.19921875" style="31" customWidth="1"/>
    <col min="3" max="3" width="9.19921875" style="31" customWidth="1"/>
    <col min="4" max="4" width="10.19921875" style="31" customWidth="1"/>
    <col min="5" max="5" width="27" style="31" customWidth="1"/>
    <col min="6" max="6" width="12.69921875" style="34" customWidth="1"/>
    <col min="7" max="7" width="13" style="34" customWidth="1"/>
    <col min="8" max="8" width="15.59765625" style="38" bestFit="1" customWidth="1"/>
    <col min="9" max="9" width="2.09765625" style="31" customWidth="1"/>
    <col min="10" max="10" width="10.796875" style="30" bestFit="1" customWidth="1"/>
    <col min="11" max="11" width="8.796875" style="31"/>
    <col min="12" max="12" width="9.8984375" style="31" bestFit="1" customWidth="1"/>
    <col min="13" max="16384" width="8.796875" style="31"/>
  </cols>
  <sheetData>
    <row r="1" spans="1:12" x14ac:dyDescent="0.25">
      <c r="A1" s="66" t="s">
        <v>114</v>
      </c>
      <c r="B1" s="66"/>
      <c r="C1" s="66"/>
      <c r="D1" s="66"/>
      <c r="E1" s="66"/>
      <c r="F1" s="66"/>
      <c r="G1" s="66"/>
      <c r="H1" s="66"/>
      <c r="I1" s="29"/>
    </row>
    <row r="2" spans="1:12" x14ac:dyDescent="0.25">
      <c r="A2" s="25"/>
      <c r="B2" s="25"/>
      <c r="C2" s="25"/>
      <c r="D2" s="25"/>
      <c r="E2" s="25"/>
      <c r="F2" s="25"/>
      <c r="G2" s="25"/>
      <c r="H2" s="25"/>
      <c r="I2" s="29"/>
    </row>
    <row r="3" spans="1:12" x14ac:dyDescent="0.25">
      <c r="A3" s="25"/>
      <c r="B3" s="25"/>
      <c r="C3" s="25"/>
      <c r="D3" s="25"/>
      <c r="E3" s="25"/>
      <c r="F3" s="32" t="s">
        <v>8</v>
      </c>
      <c r="G3" s="32" t="s">
        <v>9</v>
      </c>
      <c r="H3" s="32" t="s">
        <v>10</v>
      </c>
      <c r="I3" s="29"/>
    </row>
    <row r="4" spans="1:12" x14ac:dyDescent="0.25">
      <c r="F4" s="32" t="s">
        <v>11</v>
      </c>
      <c r="G4" s="32" t="s">
        <v>12</v>
      </c>
      <c r="H4" s="33" t="s">
        <v>13</v>
      </c>
      <c r="I4" s="29"/>
    </row>
    <row r="5" spans="1:12" s="34" customFormat="1" x14ac:dyDescent="0.25">
      <c r="F5" s="33" t="s">
        <v>0</v>
      </c>
      <c r="G5" s="33" t="s">
        <v>0</v>
      </c>
      <c r="H5" s="33" t="s">
        <v>0</v>
      </c>
      <c r="I5" s="35"/>
    </row>
    <row r="6" spans="1:12" x14ac:dyDescent="0.25">
      <c r="B6" s="34" t="s">
        <v>128</v>
      </c>
      <c r="F6" s="35">
        <v>-473877.32</v>
      </c>
      <c r="G6" s="35">
        <v>-30000</v>
      </c>
      <c r="H6" s="52">
        <f>SUM(F6:G6)</f>
        <v>-503877.32</v>
      </c>
      <c r="I6" s="36"/>
      <c r="J6" s="37"/>
      <c r="L6" s="38"/>
    </row>
    <row r="7" spans="1:12" x14ac:dyDescent="0.25">
      <c r="F7" s="53"/>
      <c r="G7" s="53"/>
      <c r="H7" s="29"/>
    </row>
    <row r="8" spans="1:12" x14ac:dyDescent="0.25">
      <c r="B8" s="39" t="s">
        <v>2</v>
      </c>
      <c r="F8" s="53"/>
      <c r="G8" s="53"/>
      <c r="H8" s="54"/>
    </row>
    <row r="9" spans="1:12" x14ac:dyDescent="0.25">
      <c r="F9" s="35"/>
      <c r="G9" s="53"/>
      <c r="H9" s="52"/>
    </row>
    <row r="10" spans="1:12" x14ac:dyDescent="0.25">
      <c r="B10" s="31" t="s">
        <v>124</v>
      </c>
      <c r="F10" s="35">
        <f>'ZZ999993403 Transactions'!F29+'ZZ999993403 Transactions'!F35</f>
        <v>-64284.37</v>
      </c>
      <c r="G10" s="53"/>
      <c r="H10" s="52">
        <f>SUM(F10:G10)</f>
        <v>-64284.37</v>
      </c>
    </row>
    <row r="11" spans="1:12" x14ac:dyDescent="0.25">
      <c r="F11" s="53"/>
      <c r="G11" s="53"/>
      <c r="H11" s="54"/>
    </row>
    <row r="12" spans="1:12" x14ac:dyDescent="0.25">
      <c r="B12" s="31" t="s">
        <v>127</v>
      </c>
      <c r="F12" s="35">
        <f>'ZZ999993403 Transactions'!F27+'ZZ999993403 Transactions'!F30+'ZZ999993403 Transactions'!F31+'ZZ999993403 Transactions'!F32+'ZZ999993403 Transactions'!F33+'ZZ999993403 Transactions'!F34</f>
        <v>-11089.36</v>
      </c>
      <c r="G12" s="35"/>
      <c r="H12" s="52">
        <f>SUM(F12:G12)</f>
        <v>-11089.36</v>
      </c>
    </row>
    <row r="13" spans="1:12" x14ac:dyDescent="0.25">
      <c r="F13" s="35"/>
      <c r="G13" s="35"/>
      <c r="H13" s="52"/>
    </row>
    <row r="14" spans="1:12" x14ac:dyDescent="0.25">
      <c r="B14" s="31" t="s">
        <v>126</v>
      </c>
      <c r="F14" s="35">
        <f>'ZZ999993403 Transactions'!F23</f>
        <v>-12000</v>
      </c>
      <c r="G14" s="35"/>
      <c r="H14" s="52">
        <f>SUM(F14:G14)</f>
        <v>-12000</v>
      </c>
    </row>
    <row r="15" spans="1:12" x14ac:dyDescent="0.25">
      <c r="F15" s="35"/>
      <c r="G15" s="35"/>
      <c r="H15" s="52"/>
    </row>
    <row r="16" spans="1:12" x14ac:dyDescent="0.25">
      <c r="B16" s="31" t="s">
        <v>125</v>
      </c>
      <c r="F16" s="35">
        <f>'ZZ999993403 Transactions'!F25+'ZZ999993403 Transactions'!F26+'ZZ999993403 Transactions'!F28+'ZZ999993403 Transactions'!F36</f>
        <v>-136.54</v>
      </c>
      <c r="G16" s="35"/>
      <c r="H16" s="52">
        <f>SUM(F16:G16)</f>
        <v>-136.54</v>
      </c>
    </row>
    <row r="17" spans="2:10" x14ac:dyDescent="0.25">
      <c r="B17" s="34"/>
      <c r="F17" s="53"/>
      <c r="G17" s="53"/>
      <c r="H17" s="54"/>
    </row>
    <row r="18" spans="2:10" ht="18.75" thickBot="1" x14ac:dyDescent="0.3">
      <c r="B18" s="34" t="s">
        <v>129</v>
      </c>
      <c r="F18" s="55">
        <f>SUM(F6:F17)</f>
        <v>-561387.59000000008</v>
      </c>
      <c r="G18" s="56">
        <f>SUM(G6:G17)</f>
        <v>-30000</v>
      </c>
      <c r="H18" s="56">
        <f>SUM(H6:H17)</f>
        <v>-591387.59000000008</v>
      </c>
    </row>
    <row r="19" spans="2:10" ht="18.75" thickTop="1" x14ac:dyDescent="0.25">
      <c r="B19" s="34"/>
      <c r="F19" s="53"/>
      <c r="G19" s="53"/>
      <c r="H19" s="54"/>
    </row>
    <row r="20" spans="2:10" x14ac:dyDescent="0.25">
      <c r="B20" s="44" t="s">
        <v>131</v>
      </c>
      <c r="F20" s="53"/>
      <c r="G20" s="53"/>
      <c r="H20" s="29"/>
    </row>
    <row r="21" spans="2:10" s="30" customFormat="1" x14ac:dyDescent="0.25">
      <c r="F21" s="53"/>
      <c r="G21" s="53"/>
      <c r="H21" s="57"/>
    </row>
    <row r="22" spans="2:10" s="30" customFormat="1" x14ac:dyDescent="0.25">
      <c r="B22" s="37" t="s">
        <v>130</v>
      </c>
      <c r="F22" s="53"/>
      <c r="G22" s="53"/>
      <c r="H22" s="58">
        <v>92180</v>
      </c>
      <c r="J22" s="45"/>
    </row>
    <row r="23" spans="2:10" s="30" customFormat="1" x14ac:dyDescent="0.25">
      <c r="F23" s="53"/>
      <c r="G23" s="53"/>
      <c r="H23" s="57"/>
    </row>
    <row r="24" spans="2:10" s="30" customFormat="1" ht="18.75" thickBot="1" x14ac:dyDescent="0.3">
      <c r="B24" s="34"/>
      <c r="F24" s="53"/>
      <c r="G24" s="53"/>
      <c r="H24" s="56">
        <f>SUM(H18:H23)</f>
        <v>-499207.59000000008</v>
      </c>
    </row>
    <row r="25" spans="2:10" ht="18.75" thickTop="1" x14ac:dyDescent="0.25">
      <c r="F25" s="53"/>
      <c r="G25" s="53">
        <f>H18-'ZZ999993403 Transactions'!F39</f>
        <v>0</v>
      </c>
      <c r="H25" s="29"/>
    </row>
    <row r="31" spans="2:10" x14ac:dyDescent="0.25">
      <c r="D31" s="40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6FDEB-0364-482D-A609-8360F127820C}">
  <dimension ref="A1:O40"/>
  <sheetViews>
    <sheetView topLeftCell="A8" zoomScale="70" zoomScaleNormal="70" workbookViewId="0">
      <selection activeCell="F39" sqref="F39"/>
    </sheetView>
  </sheetViews>
  <sheetFormatPr defaultRowHeight="15" x14ac:dyDescent="0.2"/>
  <cols>
    <col min="5" max="5" width="27.796875" bestFit="1" customWidth="1"/>
    <col min="6" max="6" width="14.5" style="7" bestFit="1" customWidth="1"/>
    <col min="8" max="8" width="36.8984375" customWidth="1"/>
    <col min="11" max="11" width="11.19921875" bestFit="1" customWidth="1"/>
    <col min="12" max="12" width="14" bestFit="1" customWidth="1"/>
  </cols>
  <sheetData>
    <row r="1" spans="1:15" ht="18.75" x14ac:dyDescent="0.2">
      <c r="A1" s="14" t="s">
        <v>14</v>
      </c>
    </row>
    <row r="2" spans="1:15" x14ac:dyDescent="0.2">
      <c r="A2" t="s">
        <v>15</v>
      </c>
      <c r="B2" t="s">
        <v>16</v>
      </c>
    </row>
    <row r="3" spans="1:15" x14ac:dyDescent="0.2">
      <c r="A3" t="s">
        <v>17</v>
      </c>
      <c r="B3" t="s">
        <v>18</v>
      </c>
    </row>
    <row r="4" spans="1:15" x14ac:dyDescent="0.2">
      <c r="A4" t="s">
        <v>19</v>
      </c>
      <c r="B4" t="s">
        <v>20</v>
      </c>
    </row>
    <row r="5" spans="1:15" x14ac:dyDescent="0.2">
      <c r="A5" t="s">
        <v>21</v>
      </c>
      <c r="B5" t="s">
        <v>22</v>
      </c>
    </row>
    <row r="7" spans="1:15" ht="15.75" x14ac:dyDescent="0.2">
      <c r="A7" s="15" t="s">
        <v>23</v>
      </c>
    </row>
    <row r="8" spans="1:15" x14ac:dyDescent="0.2">
      <c r="A8" s="16" t="s">
        <v>24</v>
      </c>
      <c r="B8" s="16" t="s">
        <v>25</v>
      </c>
      <c r="C8" s="16" t="s">
        <v>26</v>
      </c>
      <c r="D8" s="16" t="s">
        <v>27</v>
      </c>
      <c r="E8" s="16" t="s">
        <v>28</v>
      </c>
      <c r="F8" s="17" t="s">
        <v>29</v>
      </c>
      <c r="G8" s="16" t="s">
        <v>30</v>
      </c>
      <c r="H8" s="16" t="s">
        <v>31</v>
      </c>
      <c r="I8" s="16" t="s">
        <v>32</v>
      </c>
      <c r="J8" s="16" t="s">
        <v>33</v>
      </c>
      <c r="K8" s="16" t="s">
        <v>34</v>
      </c>
      <c r="L8" s="16" t="s">
        <v>35</v>
      </c>
      <c r="M8" s="16" t="s">
        <v>36</v>
      </c>
      <c r="N8" s="16" t="s">
        <v>37</v>
      </c>
      <c r="O8" s="16" t="s">
        <v>38</v>
      </c>
    </row>
    <row r="9" spans="1:15" x14ac:dyDescent="0.2">
      <c r="A9" t="s">
        <v>39</v>
      </c>
      <c r="B9" t="s">
        <v>40</v>
      </c>
      <c r="C9" t="s">
        <v>41</v>
      </c>
      <c r="D9" t="s">
        <v>42</v>
      </c>
      <c r="E9" t="s">
        <v>43</v>
      </c>
      <c r="F9" s="21">
        <v>-12825.9</v>
      </c>
      <c r="G9">
        <v>0</v>
      </c>
      <c r="H9" t="s">
        <v>44</v>
      </c>
      <c r="I9" t="s">
        <v>45</v>
      </c>
      <c r="J9" t="s">
        <v>46</v>
      </c>
      <c r="K9" t="s">
        <v>47</v>
      </c>
      <c r="L9" t="s">
        <v>47</v>
      </c>
      <c r="M9" t="s">
        <v>48</v>
      </c>
      <c r="N9" t="s">
        <v>48</v>
      </c>
      <c r="O9" t="s">
        <v>48</v>
      </c>
    </row>
    <row r="10" spans="1:15" x14ac:dyDescent="0.2">
      <c r="A10" t="s">
        <v>49</v>
      </c>
      <c r="B10" t="s">
        <v>40</v>
      </c>
      <c r="C10" t="s">
        <v>41</v>
      </c>
      <c r="D10" t="s">
        <v>42</v>
      </c>
      <c r="E10" t="s">
        <v>43</v>
      </c>
      <c r="F10" s="21">
        <v>-207.22</v>
      </c>
      <c r="G10">
        <v>0</v>
      </c>
      <c r="H10" t="s">
        <v>50</v>
      </c>
      <c r="I10" t="s">
        <v>51</v>
      </c>
      <c r="J10" t="s">
        <v>46</v>
      </c>
      <c r="K10" t="s">
        <v>52</v>
      </c>
      <c r="L10" t="s">
        <v>52</v>
      </c>
      <c r="M10" t="s">
        <v>48</v>
      </c>
      <c r="N10" t="s">
        <v>48</v>
      </c>
      <c r="O10" t="s">
        <v>48</v>
      </c>
    </row>
    <row r="11" spans="1:15" x14ac:dyDescent="0.2">
      <c r="A11" t="s">
        <v>49</v>
      </c>
      <c r="B11" t="s">
        <v>40</v>
      </c>
      <c r="C11" t="s">
        <v>41</v>
      </c>
      <c r="D11" t="s">
        <v>42</v>
      </c>
      <c r="E11" t="s">
        <v>43</v>
      </c>
      <c r="F11" s="21">
        <v>-4175.4799999999996</v>
      </c>
      <c r="G11">
        <v>0</v>
      </c>
      <c r="H11" t="s">
        <v>53</v>
      </c>
      <c r="I11" t="s">
        <v>54</v>
      </c>
      <c r="J11" t="s">
        <v>46</v>
      </c>
      <c r="K11" t="s">
        <v>52</v>
      </c>
      <c r="L11" t="s">
        <v>52</v>
      </c>
      <c r="M11" t="s">
        <v>48</v>
      </c>
      <c r="N11" t="s">
        <v>48</v>
      </c>
      <c r="O11" t="s">
        <v>48</v>
      </c>
    </row>
    <row r="12" spans="1:15" x14ac:dyDescent="0.2">
      <c r="A12" t="s">
        <v>49</v>
      </c>
      <c r="B12" t="s">
        <v>40</v>
      </c>
      <c r="C12" t="s">
        <v>41</v>
      </c>
      <c r="D12" t="s">
        <v>42</v>
      </c>
      <c r="E12" t="s">
        <v>43</v>
      </c>
      <c r="F12" s="21">
        <v>-4990.3500000000004</v>
      </c>
      <c r="G12">
        <v>0</v>
      </c>
      <c r="H12" t="s">
        <v>44</v>
      </c>
      <c r="I12" t="s">
        <v>45</v>
      </c>
      <c r="J12" t="s">
        <v>46</v>
      </c>
      <c r="K12" t="s">
        <v>52</v>
      </c>
      <c r="L12" t="s">
        <v>52</v>
      </c>
      <c r="M12" t="s">
        <v>48</v>
      </c>
      <c r="N12" t="s">
        <v>48</v>
      </c>
      <c r="O12" t="s">
        <v>48</v>
      </c>
    </row>
    <row r="13" spans="1:15" x14ac:dyDescent="0.2">
      <c r="A13" t="s">
        <v>55</v>
      </c>
      <c r="B13" t="s">
        <v>40</v>
      </c>
      <c r="C13" t="s">
        <v>41</v>
      </c>
      <c r="D13" t="s">
        <v>42</v>
      </c>
      <c r="E13" t="s">
        <v>43</v>
      </c>
      <c r="F13" s="21">
        <v>-10000</v>
      </c>
      <c r="G13">
        <v>0</v>
      </c>
      <c r="H13" t="s">
        <v>56</v>
      </c>
      <c r="I13" t="s">
        <v>57</v>
      </c>
      <c r="J13" t="s">
        <v>46</v>
      </c>
      <c r="K13" t="s">
        <v>52</v>
      </c>
      <c r="L13" t="s">
        <v>52</v>
      </c>
      <c r="M13" t="s">
        <v>48</v>
      </c>
      <c r="N13" t="s">
        <v>48</v>
      </c>
      <c r="O13" t="s">
        <v>48</v>
      </c>
    </row>
    <row r="14" spans="1:15" x14ac:dyDescent="0.2">
      <c r="A14" t="s">
        <v>55</v>
      </c>
      <c r="B14" t="s">
        <v>40</v>
      </c>
      <c r="C14" t="s">
        <v>41</v>
      </c>
      <c r="D14" t="s">
        <v>42</v>
      </c>
      <c r="E14" t="s">
        <v>43</v>
      </c>
      <c r="F14" s="21">
        <v>-20000</v>
      </c>
      <c r="G14">
        <v>0</v>
      </c>
      <c r="H14" t="s">
        <v>58</v>
      </c>
      <c r="I14" t="s">
        <v>59</v>
      </c>
      <c r="J14" t="s">
        <v>46</v>
      </c>
      <c r="K14" t="s">
        <v>52</v>
      </c>
      <c r="L14" t="s">
        <v>52</v>
      </c>
      <c r="M14" t="s">
        <v>48</v>
      </c>
      <c r="N14" t="s">
        <v>48</v>
      </c>
      <c r="O14" t="s">
        <v>48</v>
      </c>
    </row>
    <row r="15" spans="1:15" x14ac:dyDescent="0.2">
      <c r="A15" t="s">
        <v>55</v>
      </c>
      <c r="B15" t="s">
        <v>40</v>
      </c>
      <c r="C15" t="s">
        <v>41</v>
      </c>
      <c r="D15" t="s">
        <v>42</v>
      </c>
      <c r="E15" t="s">
        <v>43</v>
      </c>
      <c r="F15" s="21">
        <v>-261544.84</v>
      </c>
      <c r="G15">
        <v>0</v>
      </c>
      <c r="H15" t="s">
        <v>60</v>
      </c>
      <c r="I15" t="s">
        <v>61</v>
      </c>
      <c r="J15" t="s">
        <v>46</v>
      </c>
      <c r="K15" t="s">
        <v>52</v>
      </c>
      <c r="L15" t="s">
        <v>52</v>
      </c>
      <c r="M15" t="s">
        <v>48</v>
      </c>
      <c r="N15" t="s">
        <v>48</v>
      </c>
      <c r="O15" t="s">
        <v>48</v>
      </c>
    </row>
    <row r="16" spans="1:15" x14ac:dyDescent="0.2">
      <c r="A16" t="s">
        <v>62</v>
      </c>
      <c r="B16" t="s">
        <v>40</v>
      </c>
      <c r="C16" t="s">
        <v>41</v>
      </c>
      <c r="D16" t="s">
        <v>42</v>
      </c>
      <c r="E16" t="s">
        <v>43</v>
      </c>
      <c r="F16" s="21">
        <v>-22547.72</v>
      </c>
      <c r="G16">
        <v>0</v>
      </c>
      <c r="H16" t="s">
        <v>63</v>
      </c>
      <c r="I16" t="s">
        <v>57</v>
      </c>
      <c r="J16" t="s">
        <v>46</v>
      </c>
      <c r="K16" t="s">
        <v>64</v>
      </c>
      <c r="L16" t="s">
        <v>64</v>
      </c>
      <c r="M16" t="s">
        <v>48</v>
      </c>
      <c r="N16" t="s">
        <v>48</v>
      </c>
      <c r="O16" t="s">
        <v>48</v>
      </c>
    </row>
    <row r="17" spans="1:15" x14ac:dyDescent="0.2">
      <c r="A17" t="s">
        <v>65</v>
      </c>
      <c r="B17" t="s">
        <v>40</v>
      </c>
      <c r="C17" t="s">
        <v>41</v>
      </c>
      <c r="D17" t="s">
        <v>42</v>
      </c>
      <c r="E17" t="s">
        <v>43</v>
      </c>
      <c r="F17" s="21">
        <v>207.22</v>
      </c>
      <c r="G17">
        <v>0</v>
      </c>
      <c r="H17" t="s">
        <v>50</v>
      </c>
      <c r="I17" t="s">
        <v>51</v>
      </c>
      <c r="J17" t="s">
        <v>46</v>
      </c>
      <c r="K17" t="s">
        <v>47</v>
      </c>
      <c r="L17" t="s">
        <v>47</v>
      </c>
      <c r="M17" t="s">
        <v>48</v>
      </c>
      <c r="N17" t="s">
        <v>48</v>
      </c>
      <c r="O17" t="s">
        <v>48</v>
      </c>
    </row>
    <row r="18" spans="1:15" x14ac:dyDescent="0.2">
      <c r="A18" t="s">
        <v>65</v>
      </c>
      <c r="B18" t="s">
        <v>40</v>
      </c>
      <c r="C18" t="s">
        <v>41</v>
      </c>
      <c r="D18" t="s">
        <v>42</v>
      </c>
      <c r="E18" t="s">
        <v>43</v>
      </c>
      <c r="F18" s="21">
        <v>4175.4799999999996</v>
      </c>
      <c r="G18">
        <v>0</v>
      </c>
      <c r="H18" t="s">
        <v>53</v>
      </c>
      <c r="I18" t="s">
        <v>54</v>
      </c>
      <c r="J18" t="s">
        <v>46</v>
      </c>
      <c r="K18" t="s">
        <v>47</v>
      </c>
      <c r="L18" t="s">
        <v>47</v>
      </c>
      <c r="M18" t="s">
        <v>48</v>
      </c>
      <c r="N18" t="s">
        <v>48</v>
      </c>
      <c r="O18" t="s">
        <v>48</v>
      </c>
    </row>
    <row r="19" spans="1:15" x14ac:dyDescent="0.2">
      <c r="A19" t="s">
        <v>65</v>
      </c>
      <c r="B19" t="s">
        <v>40</v>
      </c>
      <c r="C19" t="s">
        <v>41</v>
      </c>
      <c r="D19" t="s">
        <v>42</v>
      </c>
      <c r="E19" t="s">
        <v>43</v>
      </c>
      <c r="F19" s="21">
        <v>4990.3500000000004</v>
      </c>
      <c r="G19">
        <v>0</v>
      </c>
      <c r="H19" t="s">
        <v>44</v>
      </c>
      <c r="I19" t="s">
        <v>45</v>
      </c>
      <c r="J19" t="s">
        <v>46</v>
      </c>
      <c r="K19" t="s">
        <v>47</v>
      </c>
      <c r="L19" t="s">
        <v>47</v>
      </c>
      <c r="M19" t="s">
        <v>48</v>
      </c>
      <c r="N19" t="s">
        <v>48</v>
      </c>
      <c r="O19" t="s">
        <v>48</v>
      </c>
    </row>
    <row r="20" spans="1:15" x14ac:dyDescent="0.2">
      <c r="A20" t="s">
        <v>39</v>
      </c>
      <c r="B20" t="s">
        <v>40</v>
      </c>
      <c r="C20" t="s">
        <v>41</v>
      </c>
      <c r="D20" t="s">
        <v>42</v>
      </c>
      <c r="E20" t="s">
        <v>43</v>
      </c>
      <c r="F20" s="21">
        <v>-532.59</v>
      </c>
      <c r="G20">
        <v>0</v>
      </c>
      <c r="H20" t="s">
        <v>50</v>
      </c>
      <c r="I20" t="s">
        <v>51</v>
      </c>
      <c r="J20" t="s">
        <v>46</v>
      </c>
      <c r="K20" t="s">
        <v>47</v>
      </c>
      <c r="L20" t="s">
        <v>47</v>
      </c>
      <c r="M20" t="s">
        <v>48</v>
      </c>
      <c r="N20" t="s">
        <v>48</v>
      </c>
      <c r="O20" t="s">
        <v>48</v>
      </c>
    </row>
    <row r="21" spans="1:15" x14ac:dyDescent="0.2">
      <c r="A21" t="s">
        <v>39</v>
      </c>
      <c r="B21" t="s">
        <v>40</v>
      </c>
      <c r="C21" t="s">
        <v>41</v>
      </c>
      <c r="D21" t="s">
        <v>42</v>
      </c>
      <c r="E21" t="s">
        <v>43</v>
      </c>
      <c r="F21" s="21">
        <v>-10731.57</v>
      </c>
      <c r="G21">
        <v>0</v>
      </c>
      <c r="H21" t="s">
        <v>53</v>
      </c>
      <c r="I21" t="s">
        <v>54</v>
      </c>
      <c r="J21" t="s">
        <v>46</v>
      </c>
      <c r="K21" t="s">
        <v>47</v>
      </c>
      <c r="L21" t="s">
        <v>47</v>
      </c>
      <c r="M21" t="s">
        <v>48</v>
      </c>
      <c r="N21" t="s">
        <v>48</v>
      </c>
      <c r="O21" t="s">
        <v>48</v>
      </c>
    </row>
    <row r="22" spans="1:15" x14ac:dyDescent="0.2">
      <c r="A22" t="s">
        <v>66</v>
      </c>
      <c r="B22" t="s">
        <v>40</v>
      </c>
      <c r="C22" t="s">
        <v>41</v>
      </c>
      <c r="D22" t="s">
        <v>42</v>
      </c>
      <c r="E22" t="s">
        <v>43</v>
      </c>
      <c r="F22" s="21">
        <v>9292.75</v>
      </c>
      <c r="G22">
        <v>0</v>
      </c>
      <c r="H22" t="s">
        <v>67</v>
      </c>
      <c r="I22" t="s">
        <v>68</v>
      </c>
      <c r="J22" t="s">
        <v>46</v>
      </c>
      <c r="K22" t="s">
        <v>47</v>
      </c>
      <c r="L22" t="s">
        <v>47</v>
      </c>
      <c r="M22" t="s">
        <v>48</v>
      </c>
      <c r="N22" t="s">
        <v>48</v>
      </c>
      <c r="O22" t="s">
        <v>48</v>
      </c>
    </row>
    <row r="23" spans="1:15" x14ac:dyDescent="0.2">
      <c r="A23" t="s">
        <v>69</v>
      </c>
      <c r="B23" t="s">
        <v>40</v>
      </c>
      <c r="C23" t="s">
        <v>70</v>
      </c>
      <c r="D23" t="s">
        <v>71</v>
      </c>
      <c r="E23" t="s">
        <v>72</v>
      </c>
      <c r="F23" s="23">
        <v>-12000</v>
      </c>
      <c r="G23">
        <v>0</v>
      </c>
      <c r="H23" t="s">
        <v>73</v>
      </c>
      <c r="I23" t="s">
        <v>68</v>
      </c>
      <c r="J23" t="s">
        <v>46</v>
      </c>
      <c r="K23" t="s">
        <v>74</v>
      </c>
      <c r="L23" t="s">
        <v>74</v>
      </c>
      <c r="M23" t="s">
        <v>48</v>
      </c>
      <c r="N23" t="s">
        <v>48</v>
      </c>
      <c r="O23" t="s">
        <v>48</v>
      </c>
    </row>
    <row r="24" spans="1:15" x14ac:dyDescent="0.2">
      <c r="A24" t="s">
        <v>75</v>
      </c>
      <c r="B24" t="s">
        <v>40</v>
      </c>
      <c r="C24" t="s">
        <v>70</v>
      </c>
      <c r="D24" t="s">
        <v>71</v>
      </c>
      <c r="E24" t="s">
        <v>72</v>
      </c>
      <c r="F24" s="21">
        <v>40632</v>
      </c>
      <c r="G24">
        <v>0</v>
      </c>
      <c r="H24" t="s">
        <v>76</v>
      </c>
      <c r="I24" t="s">
        <v>68</v>
      </c>
      <c r="J24" t="s">
        <v>46</v>
      </c>
      <c r="K24" t="s">
        <v>77</v>
      </c>
      <c r="L24" t="s">
        <v>77</v>
      </c>
      <c r="M24" t="s">
        <v>48</v>
      </c>
      <c r="N24" t="s">
        <v>48</v>
      </c>
      <c r="O24" t="s">
        <v>48</v>
      </c>
    </row>
    <row r="25" spans="1:15" x14ac:dyDescent="0.2">
      <c r="A25" t="s">
        <v>109</v>
      </c>
      <c r="B25" t="s">
        <v>40</v>
      </c>
      <c r="C25" t="s">
        <v>110</v>
      </c>
      <c r="D25" t="s">
        <v>71</v>
      </c>
      <c r="E25" t="s">
        <v>72</v>
      </c>
      <c r="F25" s="20">
        <v>-90</v>
      </c>
      <c r="G25">
        <v>0</v>
      </c>
      <c r="H25" t="s">
        <v>111</v>
      </c>
      <c r="I25" t="s">
        <v>68</v>
      </c>
      <c r="J25" t="s">
        <v>46</v>
      </c>
      <c r="K25" t="s">
        <v>112</v>
      </c>
      <c r="L25" t="s">
        <v>112</v>
      </c>
    </row>
    <row r="26" spans="1:15" x14ac:dyDescent="0.2">
      <c r="A26" t="s">
        <v>78</v>
      </c>
      <c r="B26" t="s">
        <v>40</v>
      </c>
      <c r="C26" t="s">
        <v>79</v>
      </c>
      <c r="D26" t="s">
        <v>71</v>
      </c>
      <c r="E26" t="s">
        <v>72</v>
      </c>
      <c r="F26" s="23">
        <v>-46.54</v>
      </c>
      <c r="G26">
        <v>0</v>
      </c>
      <c r="H26" t="s">
        <v>80</v>
      </c>
      <c r="I26" t="s">
        <v>81</v>
      </c>
      <c r="J26" t="s">
        <v>46</v>
      </c>
      <c r="K26" t="s">
        <v>82</v>
      </c>
      <c r="L26" t="s">
        <v>82</v>
      </c>
      <c r="M26" t="s">
        <v>48</v>
      </c>
      <c r="N26" t="s">
        <v>48</v>
      </c>
      <c r="O26" t="s">
        <v>48</v>
      </c>
    </row>
    <row r="27" spans="1:15" x14ac:dyDescent="0.2">
      <c r="A27" t="s">
        <v>83</v>
      </c>
      <c r="B27" t="s">
        <v>40</v>
      </c>
      <c r="C27" t="s">
        <v>84</v>
      </c>
      <c r="D27" t="s">
        <v>42</v>
      </c>
      <c r="E27" t="s">
        <v>43</v>
      </c>
      <c r="F27" s="22">
        <v>-3555.15</v>
      </c>
      <c r="G27">
        <v>0</v>
      </c>
      <c r="H27" t="s">
        <v>85</v>
      </c>
      <c r="I27" t="s">
        <v>86</v>
      </c>
      <c r="J27" t="s">
        <v>46</v>
      </c>
      <c r="K27" t="s">
        <v>87</v>
      </c>
      <c r="L27" t="s">
        <v>87</v>
      </c>
      <c r="M27" t="s">
        <v>48</v>
      </c>
      <c r="N27" t="s">
        <v>48</v>
      </c>
      <c r="O27" t="s">
        <v>48</v>
      </c>
    </row>
    <row r="28" spans="1:15" x14ac:dyDescent="0.2">
      <c r="A28" t="s">
        <v>88</v>
      </c>
      <c r="B28" t="s">
        <v>40</v>
      </c>
      <c r="C28" t="s">
        <v>84</v>
      </c>
      <c r="D28" t="s">
        <v>42</v>
      </c>
      <c r="E28" t="s">
        <v>43</v>
      </c>
      <c r="F28" s="20">
        <v>-90</v>
      </c>
      <c r="G28">
        <v>0</v>
      </c>
      <c r="H28" t="s">
        <v>89</v>
      </c>
      <c r="I28" t="s">
        <v>68</v>
      </c>
      <c r="J28" t="s">
        <v>46</v>
      </c>
      <c r="K28" t="s">
        <v>90</v>
      </c>
      <c r="L28" t="s">
        <v>90</v>
      </c>
      <c r="M28" t="s">
        <v>48</v>
      </c>
      <c r="N28" t="s">
        <v>48</v>
      </c>
      <c r="O28" t="s">
        <v>48</v>
      </c>
    </row>
    <row r="29" spans="1:15" x14ac:dyDescent="0.2">
      <c r="A29" t="s">
        <v>91</v>
      </c>
      <c r="B29" t="s">
        <v>40</v>
      </c>
      <c r="C29" t="s">
        <v>84</v>
      </c>
      <c r="D29" t="s">
        <v>42</v>
      </c>
      <c r="E29" t="s">
        <v>43</v>
      </c>
      <c r="F29" s="22">
        <v>-62494.37</v>
      </c>
      <c r="G29">
        <v>0</v>
      </c>
      <c r="H29" t="s">
        <v>92</v>
      </c>
      <c r="I29" t="s">
        <v>68</v>
      </c>
      <c r="J29" t="s">
        <v>46</v>
      </c>
      <c r="K29" t="s">
        <v>87</v>
      </c>
      <c r="L29" t="s">
        <v>87</v>
      </c>
      <c r="M29" t="s">
        <v>48</v>
      </c>
      <c r="N29" t="s">
        <v>48</v>
      </c>
      <c r="O29" t="s">
        <v>48</v>
      </c>
    </row>
    <row r="30" spans="1:15" x14ac:dyDescent="0.2">
      <c r="A30" t="s">
        <v>83</v>
      </c>
      <c r="B30" t="s">
        <v>40</v>
      </c>
      <c r="C30" t="s">
        <v>84</v>
      </c>
      <c r="D30" t="s">
        <v>42</v>
      </c>
      <c r="E30" t="s">
        <v>43</v>
      </c>
      <c r="F30" s="22">
        <v>-93.1</v>
      </c>
      <c r="G30">
        <v>0</v>
      </c>
      <c r="H30" t="s">
        <v>93</v>
      </c>
      <c r="I30" t="s">
        <v>94</v>
      </c>
      <c r="J30" t="s">
        <v>46</v>
      </c>
      <c r="K30" t="s">
        <v>87</v>
      </c>
      <c r="L30" t="s">
        <v>87</v>
      </c>
      <c r="M30" t="s">
        <v>48</v>
      </c>
      <c r="N30" t="s">
        <v>48</v>
      </c>
      <c r="O30" t="s">
        <v>48</v>
      </c>
    </row>
    <row r="31" spans="1:15" x14ac:dyDescent="0.2">
      <c r="A31" t="s">
        <v>83</v>
      </c>
      <c r="B31" t="s">
        <v>40</v>
      </c>
      <c r="C31" t="s">
        <v>84</v>
      </c>
      <c r="D31" t="s">
        <v>42</v>
      </c>
      <c r="E31" t="s">
        <v>43</v>
      </c>
      <c r="F31" s="22">
        <v>-200.22</v>
      </c>
      <c r="G31">
        <v>0</v>
      </c>
      <c r="H31" t="s">
        <v>95</v>
      </c>
      <c r="I31" t="s">
        <v>96</v>
      </c>
      <c r="J31" t="s">
        <v>46</v>
      </c>
      <c r="K31" t="s">
        <v>87</v>
      </c>
      <c r="L31" t="s">
        <v>87</v>
      </c>
      <c r="M31" t="s">
        <v>48</v>
      </c>
      <c r="N31" t="s">
        <v>48</v>
      </c>
      <c r="O31" t="s">
        <v>48</v>
      </c>
    </row>
    <row r="32" spans="1:15" x14ac:dyDescent="0.2">
      <c r="A32" t="s">
        <v>83</v>
      </c>
      <c r="B32" t="s">
        <v>40</v>
      </c>
      <c r="C32" t="s">
        <v>84</v>
      </c>
      <c r="D32" t="s">
        <v>42</v>
      </c>
      <c r="E32" t="s">
        <v>43</v>
      </c>
      <c r="F32" s="22">
        <v>-4891.1000000000004</v>
      </c>
      <c r="G32">
        <v>0</v>
      </c>
      <c r="H32" t="s">
        <v>97</v>
      </c>
      <c r="I32" t="s">
        <v>98</v>
      </c>
      <c r="J32" t="s">
        <v>46</v>
      </c>
      <c r="K32" t="s">
        <v>87</v>
      </c>
      <c r="L32" t="s">
        <v>87</v>
      </c>
      <c r="M32" t="s">
        <v>48</v>
      </c>
      <c r="N32" t="s">
        <v>48</v>
      </c>
      <c r="O32" t="s">
        <v>48</v>
      </c>
    </row>
    <row r="33" spans="1:15" x14ac:dyDescent="0.2">
      <c r="A33" t="s">
        <v>83</v>
      </c>
      <c r="B33" t="s">
        <v>40</v>
      </c>
      <c r="C33" t="s">
        <v>84</v>
      </c>
      <c r="D33" t="s">
        <v>42</v>
      </c>
      <c r="E33" t="s">
        <v>43</v>
      </c>
      <c r="F33" s="22">
        <v>-39.76</v>
      </c>
      <c r="G33">
        <v>0</v>
      </c>
      <c r="H33" t="s">
        <v>99</v>
      </c>
      <c r="I33" t="s">
        <v>100</v>
      </c>
      <c r="J33" t="s">
        <v>46</v>
      </c>
      <c r="K33" t="s">
        <v>87</v>
      </c>
      <c r="L33" t="s">
        <v>87</v>
      </c>
      <c r="M33" t="s">
        <v>48</v>
      </c>
      <c r="N33" t="s">
        <v>48</v>
      </c>
      <c r="O33" t="s">
        <v>48</v>
      </c>
    </row>
    <row r="34" spans="1:15" x14ac:dyDescent="0.2">
      <c r="A34" t="s">
        <v>83</v>
      </c>
      <c r="B34" t="s">
        <v>40</v>
      </c>
      <c r="C34" t="s">
        <v>84</v>
      </c>
      <c r="D34" t="s">
        <v>42</v>
      </c>
      <c r="E34" t="s">
        <v>43</v>
      </c>
      <c r="F34" s="22">
        <v>-2310.0300000000002</v>
      </c>
      <c r="G34">
        <v>0</v>
      </c>
      <c r="H34" t="s">
        <v>101</v>
      </c>
      <c r="I34" t="s">
        <v>102</v>
      </c>
      <c r="J34" t="s">
        <v>46</v>
      </c>
      <c r="K34" t="s">
        <v>87</v>
      </c>
      <c r="L34" t="s">
        <v>87</v>
      </c>
      <c r="M34" t="s">
        <v>48</v>
      </c>
      <c r="N34" t="s">
        <v>48</v>
      </c>
      <c r="O34" t="s">
        <v>48</v>
      </c>
    </row>
    <row r="35" spans="1:15" x14ac:dyDescent="0.2">
      <c r="A35" t="s">
        <v>103</v>
      </c>
      <c r="B35" t="s">
        <v>40</v>
      </c>
      <c r="C35" t="s">
        <v>84</v>
      </c>
      <c r="D35" t="s">
        <v>42</v>
      </c>
      <c r="E35" t="s">
        <v>43</v>
      </c>
      <c r="F35" s="22">
        <v>-1790</v>
      </c>
      <c r="G35">
        <v>0</v>
      </c>
      <c r="H35" t="s">
        <v>104</v>
      </c>
      <c r="I35" t="s">
        <v>57</v>
      </c>
      <c r="J35" t="s">
        <v>46</v>
      </c>
      <c r="K35" t="s">
        <v>105</v>
      </c>
      <c r="L35" t="s">
        <v>105</v>
      </c>
      <c r="M35" t="s">
        <v>48</v>
      </c>
      <c r="N35" t="s">
        <v>48</v>
      </c>
      <c r="O35" t="s">
        <v>48</v>
      </c>
    </row>
    <row r="36" spans="1:15" x14ac:dyDescent="0.2">
      <c r="A36" t="s">
        <v>106</v>
      </c>
      <c r="B36" t="s">
        <v>40</v>
      </c>
      <c r="C36" t="s">
        <v>84</v>
      </c>
      <c r="D36" t="s">
        <v>42</v>
      </c>
      <c r="E36" t="s">
        <v>43</v>
      </c>
      <c r="F36" s="20">
        <v>90</v>
      </c>
      <c r="G36">
        <v>0</v>
      </c>
      <c r="H36" t="s">
        <v>107</v>
      </c>
      <c r="I36" t="s">
        <v>68</v>
      </c>
      <c r="J36" t="s">
        <v>46</v>
      </c>
      <c r="K36" t="s">
        <v>90</v>
      </c>
      <c r="L36" t="s">
        <v>90</v>
      </c>
      <c r="M36" t="s">
        <v>48</v>
      </c>
      <c r="N36" t="s">
        <v>48</v>
      </c>
      <c r="O36" t="s">
        <v>48</v>
      </c>
    </row>
    <row r="37" spans="1:15" x14ac:dyDescent="0.2">
      <c r="A37" s="18" t="s">
        <v>48</v>
      </c>
      <c r="B37" s="18" t="s">
        <v>48</v>
      </c>
      <c r="C37" s="18" t="s">
        <v>48</v>
      </c>
      <c r="D37" s="18" t="s">
        <v>48</v>
      </c>
      <c r="E37" s="18" t="s">
        <v>10</v>
      </c>
      <c r="F37" s="19">
        <f>SUM(F9:F36)</f>
        <v>-375768.14000000007</v>
      </c>
      <c r="G37" s="18" t="s">
        <v>108</v>
      </c>
      <c r="H37" s="18" t="s">
        <v>48</v>
      </c>
      <c r="I37" s="18" t="s">
        <v>48</v>
      </c>
      <c r="J37" s="18" t="s">
        <v>48</v>
      </c>
      <c r="K37" s="18" t="s">
        <v>48</v>
      </c>
      <c r="L37" s="18" t="s">
        <v>48</v>
      </c>
      <c r="M37" s="18" t="s">
        <v>48</v>
      </c>
      <c r="N37" s="18" t="s">
        <v>48</v>
      </c>
      <c r="O37" s="18" t="s">
        <v>48</v>
      </c>
    </row>
    <row r="39" spans="1:15" ht="15.75" thickBot="1" x14ac:dyDescent="0.25">
      <c r="F39" s="24">
        <f>F37-215619.45</f>
        <v>-591387.59000000008</v>
      </c>
    </row>
    <row r="40" spans="1:15" ht="15.7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SSLEP Res Sum</vt:lpstr>
      <vt:lpstr>LEP Project Reserve 2122</vt:lpstr>
      <vt:lpstr>LEP Core Reserve 2122</vt:lpstr>
      <vt:lpstr>ZZ999993403 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Broad, John (Corporate)</dc:creator>
  <cp:lastModifiedBy>Trenell, Kirsten (Corporate)</cp:lastModifiedBy>
  <dcterms:created xsi:type="dcterms:W3CDTF">2022-02-02T10:24:02Z</dcterms:created>
  <dcterms:modified xsi:type="dcterms:W3CDTF">2022-05-12T18:31:40Z</dcterms:modified>
</cp:coreProperties>
</file>