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taffordshire-my.sharepoint.com/personal/sharon_palphreyman_staffordshire_gov_uk/Documents/Documents/00001 SSLEP/SPMG - new/2021.11.29 SPMG/"/>
    </mc:Choice>
  </mc:AlternateContent>
  <xr:revisionPtr revIDLastSave="1" documentId="8_{1B94EF48-EFDA-4923-AD20-936123FEE8B5}" xr6:coauthVersionLast="46" xr6:coauthVersionMax="46" xr10:uidLastSave="{E7F18597-AB39-41A2-86C7-D775F507F7AF}"/>
  <bookViews>
    <workbookView xWindow="28680" yWindow="-120" windowWidth="29040" windowHeight="15840" xr2:uid="{8ED7F37A-DEFE-4582-9D05-CAAC935664F7}"/>
  </bookViews>
  <sheets>
    <sheet name="GBF Projects - progress" sheetId="5" r:id="rId1"/>
    <sheet name="By District" sheetId="10" r:id="rId2"/>
    <sheet name="GBF and Match - Totals" sheetId="8" r:id="rId3"/>
    <sheet name="GBF and Match - by Quarter" sheetId="11" r:id="rId4"/>
    <sheet name="GBF Outputs " sheetId="4" r:id="rId5"/>
    <sheet name="Forecast" sheetId="7" r:id="rId6"/>
    <sheet name="GBF Outputs OLD" sheetId="3" state="hidden" r:id="rId7"/>
  </sheets>
  <externalReferences>
    <externalReference r:id="rId8"/>
    <externalReference r:id="rId9"/>
    <externalReference r:id="rId10"/>
    <externalReference r:id="rId11"/>
  </externalReferences>
  <definedNames>
    <definedName name="Bottom1">#REF!</definedName>
    <definedName name="FinancialImpact">'[1]Risk Register'!#REF!</definedName>
    <definedName name="List_LEP">[2]Options!$C$9:$C$46</definedName>
    <definedName name="List_Periods">[2]Options!$C$50:$C$69</definedName>
    <definedName name="List_Status">[3]Options!$A$2:$A$4</definedName>
    <definedName name="Newrow1">'[1]Risk Register'!#REF!</definedName>
    <definedName name="OverallRisk">#REF!</definedName>
    <definedName name="ProbableImpact">'[1]Risk Register'!#REF!</definedName>
    <definedName name="This_Quarter" localSheetId="2">'[4]BEIS dashboard'!#REF!</definedName>
    <definedName name="This_Quart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0" l="1"/>
  <c r="I7" i="10"/>
  <c r="I8" i="10"/>
  <c r="I6" i="10"/>
  <c r="I5" i="10"/>
  <c r="I4" i="10"/>
  <c r="I3" i="10"/>
  <c r="I2" i="10"/>
  <c r="H9" i="10"/>
  <c r="N26" i="11" l="1"/>
  <c r="E22" i="8" l="1"/>
  <c r="L30" i="11"/>
  <c r="K30" i="11"/>
  <c r="J30" i="11"/>
  <c r="L29" i="11"/>
  <c r="J29" i="11"/>
  <c r="E5" i="5" l="1"/>
  <c r="E6" i="5"/>
  <c r="E7" i="5"/>
  <c r="E8" i="5"/>
  <c r="E9" i="5"/>
  <c r="E10" i="5"/>
  <c r="E11" i="5"/>
  <c r="E12" i="5"/>
  <c r="E13" i="5"/>
  <c r="E14" i="5"/>
  <c r="E15" i="5"/>
  <c r="E16" i="5"/>
  <c r="E17" i="5"/>
  <c r="E18" i="5"/>
  <c r="E4" i="5"/>
  <c r="D5" i="5"/>
  <c r="D6" i="5"/>
  <c r="D7" i="5"/>
  <c r="D8" i="5"/>
  <c r="D9" i="5"/>
  <c r="D10" i="5"/>
  <c r="D11" i="5"/>
  <c r="D12" i="5"/>
  <c r="D13" i="5"/>
  <c r="D14" i="5"/>
  <c r="D15" i="5"/>
  <c r="D16" i="5"/>
  <c r="D17" i="5"/>
  <c r="D18" i="5"/>
  <c r="D4" i="5"/>
  <c r="N22" i="11"/>
  <c r="F19" i="5" l="1"/>
  <c r="E7" i="11" l="1"/>
  <c r="E9" i="11"/>
  <c r="C7" i="11"/>
  <c r="C9" i="11"/>
  <c r="C17" i="11"/>
  <c r="G17" i="11"/>
  <c r="G7" i="11"/>
  <c r="G9" i="11"/>
  <c r="E17" i="11"/>
  <c r="L7" i="8"/>
  <c r="L9" i="8"/>
  <c r="L17" i="8"/>
  <c r="K22" i="11"/>
  <c r="J22" i="11"/>
  <c r="H22" i="11"/>
  <c r="F22" i="11"/>
  <c r="D22" i="11"/>
  <c r="B20" i="11"/>
  <c r="E20" i="11" s="1"/>
  <c r="B19" i="11"/>
  <c r="L19" i="8" s="1"/>
  <c r="B18" i="11"/>
  <c r="C18" i="11" s="1"/>
  <c r="B16" i="11"/>
  <c r="E16" i="11" s="1"/>
  <c r="B15" i="11"/>
  <c r="C15" i="11" s="1"/>
  <c r="B14" i="11"/>
  <c r="G14" i="11" s="1"/>
  <c r="B13" i="11"/>
  <c r="E13" i="11" s="1"/>
  <c r="B12" i="11"/>
  <c r="L12" i="8" s="1"/>
  <c r="B11" i="11"/>
  <c r="C11" i="11" s="1"/>
  <c r="B10" i="11"/>
  <c r="C10" i="11" s="1"/>
  <c r="B8" i="11"/>
  <c r="L8" i="8" s="1"/>
  <c r="B6" i="11"/>
  <c r="L6" i="8" s="1"/>
  <c r="G18" i="11" l="1"/>
  <c r="L10" i="8"/>
  <c r="E18" i="11"/>
  <c r="L18" i="8"/>
  <c r="E19" i="11"/>
  <c r="C16" i="11"/>
  <c r="L11" i="8"/>
  <c r="E12" i="11"/>
  <c r="G12" i="11"/>
  <c r="G16" i="11"/>
  <c r="E11" i="11"/>
  <c r="G11" i="11"/>
  <c r="G20" i="11"/>
  <c r="C20" i="11"/>
  <c r="L20" i="8"/>
  <c r="L16" i="8"/>
  <c r="E10" i="11"/>
  <c r="G10" i="11"/>
  <c r="G19" i="11"/>
  <c r="C19" i="11"/>
  <c r="C12" i="11"/>
  <c r="C6" i="11"/>
  <c r="C14" i="11"/>
  <c r="E14" i="11"/>
  <c r="L14" i="8"/>
  <c r="L13" i="8"/>
  <c r="C13" i="11"/>
  <c r="G13" i="11"/>
  <c r="L15" i="8"/>
  <c r="B22" i="11"/>
  <c r="E15" i="11"/>
  <c r="G15" i="11"/>
  <c r="E19" i="5"/>
  <c r="AB86" i="4" l="1"/>
  <c r="AC86" i="4"/>
  <c r="AE86" i="4"/>
  <c r="AF86" i="4"/>
  <c r="AG86" i="4"/>
  <c r="AI86" i="4"/>
  <c r="AJ86" i="4"/>
  <c r="AA86" i="4"/>
  <c r="AH85" i="4"/>
  <c r="AI85" i="4"/>
  <c r="AD84" i="4"/>
  <c r="AF84" i="4"/>
  <c r="AJ84" i="4"/>
  <c r="AD83" i="4"/>
  <c r="AI83" i="4"/>
  <c r="AF82" i="4"/>
  <c r="AI82" i="4"/>
  <c r="AG81" i="4"/>
  <c r="AB80" i="4"/>
  <c r="AD80" i="4"/>
  <c r="AF80" i="4"/>
  <c r="AC79" i="4"/>
  <c r="AF79" i="4"/>
  <c r="AI79" i="4"/>
  <c r="AC78" i="4"/>
  <c r="AF78" i="4"/>
  <c r="AI78" i="4"/>
  <c r="AF77" i="4"/>
  <c r="AI77" i="4"/>
  <c r="AB76" i="4"/>
  <c r="AD76" i="4"/>
  <c r="AF76" i="4"/>
  <c r="AE75" i="4"/>
  <c r="AF75" i="4"/>
  <c r="AB74" i="4"/>
  <c r="AC74" i="4"/>
  <c r="AD74" i="4"/>
  <c r="AH72" i="4"/>
  <c r="AI72" i="4"/>
  <c r="AA74" i="4"/>
  <c r="AA75" i="4"/>
  <c r="AA76" i="4"/>
  <c r="AA77" i="4"/>
  <c r="AA78" i="4"/>
  <c r="AA79" i="4"/>
  <c r="AA80" i="4"/>
  <c r="AA82" i="4"/>
  <c r="AA83" i="4"/>
  <c r="AA84" i="4"/>
  <c r="AA72" i="4"/>
  <c r="X74" i="4"/>
  <c r="X75" i="4"/>
  <c r="X76" i="4"/>
  <c r="X77" i="4"/>
  <c r="X78" i="4"/>
  <c r="X79" i="4"/>
  <c r="X80" i="4"/>
  <c r="X81" i="4"/>
  <c r="X82" i="4"/>
  <c r="X83" i="4"/>
  <c r="X84" i="4"/>
  <c r="X85" i="4"/>
  <c r="W74" i="4"/>
  <c r="W75" i="4"/>
  <c r="W76" i="4"/>
  <c r="W77" i="4"/>
  <c r="W78" i="4"/>
  <c r="W79" i="4"/>
  <c r="W80" i="4"/>
  <c r="W81" i="4"/>
  <c r="W82" i="4"/>
  <c r="W83" i="4"/>
  <c r="W84" i="4"/>
  <c r="W85" i="4"/>
  <c r="V74" i="4"/>
  <c r="V75" i="4"/>
  <c r="V76" i="4"/>
  <c r="V77" i="4"/>
  <c r="AH77" i="4" s="1"/>
  <c r="V78" i="4"/>
  <c r="AH78" i="4" s="1"/>
  <c r="V79" i="4"/>
  <c r="V80" i="4"/>
  <c r="V81" i="4"/>
  <c r="V82" i="4"/>
  <c r="V83" i="4"/>
  <c r="V84" i="4"/>
  <c r="V85" i="4"/>
  <c r="U74" i="4"/>
  <c r="U75" i="4"/>
  <c r="U76" i="4"/>
  <c r="U77" i="4"/>
  <c r="U78" i="4"/>
  <c r="U79" i="4"/>
  <c r="U80" i="4"/>
  <c r="U81" i="4"/>
  <c r="U82" i="4"/>
  <c r="U83" i="4"/>
  <c r="U84" i="4"/>
  <c r="U85" i="4"/>
  <c r="T74" i="4"/>
  <c r="T75" i="4"/>
  <c r="T76" i="4"/>
  <c r="T77" i="4"/>
  <c r="T78" i="4"/>
  <c r="T79" i="4"/>
  <c r="T80" i="4"/>
  <c r="T81" i="4"/>
  <c r="T82" i="4"/>
  <c r="T83" i="4"/>
  <c r="T84" i="4"/>
  <c r="T85" i="4"/>
  <c r="S74" i="4"/>
  <c r="S75" i="4"/>
  <c r="S76" i="4"/>
  <c r="S77" i="4"/>
  <c r="S78" i="4"/>
  <c r="S79" i="4"/>
  <c r="S80" i="4"/>
  <c r="S81" i="4"/>
  <c r="S82" i="4"/>
  <c r="S83" i="4"/>
  <c r="S84" i="4"/>
  <c r="S85" i="4"/>
  <c r="R74" i="4"/>
  <c r="R75" i="4"/>
  <c r="AD75" i="4" s="1"/>
  <c r="R76" i="4"/>
  <c r="R77" i="4"/>
  <c r="R78" i="4"/>
  <c r="R79" i="4"/>
  <c r="R80" i="4"/>
  <c r="R81" i="4"/>
  <c r="R82" i="4"/>
  <c r="R83" i="4"/>
  <c r="R84" i="4"/>
  <c r="R85" i="4"/>
  <c r="Q74" i="4"/>
  <c r="Q75" i="4"/>
  <c r="Q76" i="4"/>
  <c r="Q86" i="4" s="1"/>
  <c r="Q77" i="4"/>
  <c r="Q78" i="4"/>
  <c r="Q79" i="4"/>
  <c r="Q80" i="4"/>
  <c r="Q81" i="4"/>
  <c r="Q82" i="4"/>
  <c r="Q83" i="4"/>
  <c r="Q84" i="4"/>
  <c r="Q85" i="4"/>
  <c r="P74" i="4"/>
  <c r="P75" i="4"/>
  <c r="P76" i="4"/>
  <c r="P77" i="4"/>
  <c r="P78" i="4"/>
  <c r="P79" i="4"/>
  <c r="P80" i="4"/>
  <c r="P81" i="4"/>
  <c r="P82" i="4"/>
  <c r="P83" i="4"/>
  <c r="P84" i="4"/>
  <c r="P85" i="4"/>
  <c r="O74" i="4"/>
  <c r="O75" i="4"/>
  <c r="O76" i="4"/>
  <c r="O77" i="4"/>
  <c r="O78" i="4"/>
  <c r="O79" i="4"/>
  <c r="O80" i="4"/>
  <c r="O81" i="4"/>
  <c r="O82" i="4"/>
  <c r="O83" i="4"/>
  <c r="O84" i="4"/>
  <c r="O85" i="4"/>
  <c r="P72" i="4"/>
  <c r="Q72" i="4"/>
  <c r="R72" i="4"/>
  <c r="S72" i="4"/>
  <c r="T72" i="4"/>
  <c r="U72" i="4"/>
  <c r="V72" i="4"/>
  <c r="W72" i="4"/>
  <c r="X72" i="4"/>
  <c r="O72" i="4"/>
  <c r="K86" i="4"/>
  <c r="J86" i="4"/>
  <c r="I86" i="4"/>
  <c r="H86" i="4"/>
  <c r="G86" i="4"/>
  <c r="F86" i="4"/>
  <c r="E86" i="4"/>
  <c r="D86" i="4"/>
  <c r="C86" i="4"/>
  <c r="U86" i="4"/>
  <c r="S86" i="4"/>
  <c r="X71" i="4"/>
  <c r="V86" i="4" l="1"/>
  <c r="AH86" i="4" s="1"/>
  <c r="W86" i="4"/>
  <c r="T86" i="4"/>
  <c r="R86" i="4"/>
  <c r="AD86" i="4" s="1"/>
  <c r="O86" i="4"/>
  <c r="P86" i="4"/>
  <c r="V30" i="4" l="1"/>
  <c r="W30" i="4"/>
  <c r="P32" i="4"/>
  <c r="Q32" i="4"/>
  <c r="R32" i="4"/>
  <c r="R33" i="4"/>
  <c r="S33" i="4"/>
  <c r="T33" i="4"/>
  <c r="P34" i="4"/>
  <c r="R34" i="4"/>
  <c r="T34" i="4"/>
  <c r="T35" i="4"/>
  <c r="V35" i="4"/>
  <c r="Q36" i="4"/>
  <c r="T36" i="4"/>
  <c r="V36" i="4"/>
  <c r="W35" i="4"/>
  <c r="Q37" i="4"/>
  <c r="T37" i="4"/>
  <c r="W36" i="4"/>
  <c r="P38" i="4"/>
  <c r="R38" i="4"/>
  <c r="T38" i="4"/>
  <c r="W37" i="4"/>
  <c r="U39" i="4"/>
  <c r="H21" i="8" l="1"/>
  <c r="D2" i="11" s="1"/>
  <c r="D28" i="5" l="1"/>
  <c r="D19" i="5" l="1"/>
  <c r="H42" i="7" l="1"/>
  <c r="H43" i="7"/>
  <c r="H44" i="7"/>
  <c r="H45" i="7"/>
  <c r="H46" i="7"/>
  <c r="H47" i="7"/>
  <c r="H48" i="7"/>
  <c r="H49" i="7"/>
  <c r="H50" i="7"/>
  <c r="H41" i="7"/>
  <c r="C22" i="4" l="1"/>
  <c r="E65" i="4"/>
  <c r="X42" i="4"/>
  <c r="W40" i="4"/>
  <c r="W41" i="4"/>
  <c r="W43" i="4"/>
  <c r="V43" i="4"/>
  <c r="T40" i="4"/>
  <c r="T42" i="4"/>
  <c r="R41" i="4"/>
  <c r="R42" i="4"/>
  <c r="O40" i="4"/>
  <c r="O41" i="4"/>
  <c r="O42" i="4"/>
  <c r="X64" i="4"/>
  <c r="W64" i="4"/>
  <c r="AI64" i="4" s="1"/>
  <c r="V64" i="4"/>
  <c r="AH64" i="4" s="1"/>
  <c r="U64" i="4"/>
  <c r="T64" i="4"/>
  <c r="S64" i="4"/>
  <c r="R64" i="4"/>
  <c r="Q64" i="4"/>
  <c r="P64" i="4"/>
  <c r="O64" i="4"/>
  <c r="X63" i="4"/>
  <c r="AJ63" i="4" s="1"/>
  <c r="W63" i="4"/>
  <c r="V63" i="4"/>
  <c r="U63" i="4"/>
  <c r="T63" i="4"/>
  <c r="AF63" i="4" s="1"/>
  <c r="S63" i="4"/>
  <c r="R63" i="4"/>
  <c r="AD63" i="4" s="1"/>
  <c r="Q63" i="4"/>
  <c r="P63" i="4"/>
  <c r="O63" i="4"/>
  <c r="AA63" i="4" s="1"/>
  <c r="X62" i="4"/>
  <c r="W62" i="4"/>
  <c r="AI62" i="4" s="1"/>
  <c r="V62" i="4"/>
  <c r="U62" i="4"/>
  <c r="T62" i="4"/>
  <c r="S62" i="4"/>
  <c r="R62" i="4"/>
  <c r="AD62" i="4" s="1"/>
  <c r="Q62" i="4"/>
  <c r="P62" i="4"/>
  <c r="O62" i="4"/>
  <c r="AA62" i="4" s="1"/>
  <c r="X61" i="4"/>
  <c r="W61" i="4"/>
  <c r="AI61" i="4" s="1"/>
  <c r="V61" i="4"/>
  <c r="U61" i="4"/>
  <c r="T61" i="4"/>
  <c r="AF61" i="4" s="1"/>
  <c r="S61" i="4"/>
  <c r="R61" i="4"/>
  <c r="Q61" i="4"/>
  <c r="P61" i="4"/>
  <c r="O61" i="4"/>
  <c r="AA61" i="4" s="1"/>
  <c r="L44" i="4"/>
  <c r="L22" i="4"/>
  <c r="AJ65" i="4" s="1"/>
  <c r="X50" i="4"/>
  <c r="X51" i="4"/>
  <c r="X52" i="4"/>
  <c r="X53" i="4"/>
  <c r="X54" i="4"/>
  <c r="X55" i="4"/>
  <c r="X56" i="4"/>
  <c r="X57" i="4"/>
  <c r="X58" i="4"/>
  <c r="X59" i="4"/>
  <c r="X60" i="4"/>
  <c r="X44" i="4" l="1"/>
  <c r="L22" i="8" l="1"/>
  <c r="F7" i="8"/>
  <c r="F8" i="8"/>
  <c r="F9" i="8"/>
  <c r="F10" i="8"/>
  <c r="F11" i="8"/>
  <c r="F12" i="8"/>
  <c r="F13" i="8"/>
  <c r="F14" i="8"/>
  <c r="F15" i="8"/>
  <c r="F16" i="8"/>
  <c r="F17" i="8"/>
  <c r="F18" i="8"/>
  <c r="F19" i="8"/>
  <c r="F20" i="8"/>
  <c r="J21" i="8"/>
  <c r="I21" i="8"/>
  <c r="G7" i="8"/>
  <c r="G8" i="8"/>
  <c r="B8" i="8" s="1"/>
  <c r="K8" i="8" s="1"/>
  <c r="G9" i="8"/>
  <c r="B9" i="8" s="1"/>
  <c r="K9" i="8" s="1"/>
  <c r="G10" i="8"/>
  <c r="B10" i="8" s="1"/>
  <c r="K10" i="8" s="1"/>
  <c r="G11" i="8"/>
  <c r="B11" i="8" s="1"/>
  <c r="K11" i="8" s="1"/>
  <c r="G12" i="8"/>
  <c r="B12" i="8" s="1"/>
  <c r="K12" i="8" s="1"/>
  <c r="G13" i="8"/>
  <c r="B13" i="8" s="1"/>
  <c r="K13" i="8" s="1"/>
  <c r="G14" i="8"/>
  <c r="B14" i="8" s="1"/>
  <c r="K14" i="8" s="1"/>
  <c r="G15" i="8"/>
  <c r="B15" i="8" s="1"/>
  <c r="K15" i="8" s="1"/>
  <c r="G16" i="8"/>
  <c r="G17" i="8"/>
  <c r="B17" i="8" s="1"/>
  <c r="K17" i="8" s="1"/>
  <c r="G20" i="8"/>
  <c r="B20" i="8" s="1"/>
  <c r="K20" i="8" s="1"/>
  <c r="G19" i="8"/>
  <c r="B19" i="8" s="1"/>
  <c r="K19" i="8" s="1"/>
  <c r="G18" i="8"/>
  <c r="B18" i="8" s="1"/>
  <c r="K18" i="8" s="1"/>
  <c r="B7" i="8"/>
  <c r="K7" i="8" s="1"/>
  <c r="B6" i="8"/>
  <c r="F2" i="11" l="1"/>
  <c r="K29" i="11"/>
  <c r="H2" i="11"/>
  <c r="B16" i="8"/>
  <c r="K16" i="8" s="1"/>
  <c r="G22" i="8"/>
  <c r="N25" i="11" s="1"/>
  <c r="L24" i="8" l="1"/>
  <c r="B2" i="11"/>
  <c r="B24" i="11" s="1"/>
  <c r="K21" i="8"/>
  <c r="B22" i="8"/>
  <c r="G24" i="8" s="1"/>
  <c r="D22" i="8"/>
  <c r="F22" i="8" s="1"/>
  <c r="E24" i="8" s="1"/>
  <c r="D24" i="8" s="1"/>
  <c r="W52" i="4" l="1"/>
  <c r="W53" i="4"/>
  <c r="W54" i="4"/>
  <c r="W55" i="4"/>
  <c r="W56" i="4"/>
  <c r="AI56" i="4" s="1"/>
  <c r="W57" i="4"/>
  <c r="AI57" i="4" s="1"/>
  <c r="W58" i="4"/>
  <c r="AI58" i="4" s="1"/>
  <c r="W59" i="4"/>
  <c r="W60" i="4"/>
  <c r="V52" i="4"/>
  <c r="V53" i="4"/>
  <c r="V54" i="4"/>
  <c r="V55" i="4"/>
  <c r="V56" i="4"/>
  <c r="AH56" i="4" s="1"/>
  <c r="V57" i="4"/>
  <c r="AH57" i="4" s="1"/>
  <c r="V58" i="4"/>
  <c r="V59" i="4"/>
  <c r="V60" i="4"/>
  <c r="U52" i="4"/>
  <c r="U53" i="4"/>
  <c r="U54" i="4"/>
  <c r="U55" i="4"/>
  <c r="U56" i="4"/>
  <c r="U57" i="4"/>
  <c r="U58" i="4"/>
  <c r="U59" i="4"/>
  <c r="U60" i="4"/>
  <c r="AG60" i="4" s="1"/>
  <c r="T52" i="4"/>
  <c r="T53" i="4"/>
  <c r="T54" i="4"/>
  <c r="AF54" i="4" s="1"/>
  <c r="T55" i="4"/>
  <c r="AF55" i="4" s="1"/>
  <c r="T56" i="4"/>
  <c r="AF56" i="4" s="1"/>
  <c r="T57" i="4"/>
  <c r="AF57" i="4" s="1"/>
  <c r="T58" i="4"/>
  <c r="AF58" i="4" s="1"/>
  <c r="T59" i="4"/>
  <c r="AF59" i="4" s="1"/>
  <c r="T60" i="4"/>
  <c r="S52" i="4"/>
  <c r="S53" i="4"/>
  <c r="S54" i="4"/>
  <c r="AE54" i="4" s="1"/>
  <c r="S55" i="4"/>
  <c r="S56" i="4"/>
  <c r="S57" i="4"/>
  <c r="S58" i="4"/>
  <c r="S59" i="4"/>
  <c r="S60" i="4"/>
  <c r="R52" i="4"/>
  <c r="R53" i="4"/>
  <c r="AD53" i="4" s="1"/>
  <c r="R54" i="4"/>
  <c r="AD54" i="4" s="1"/>
  <c r="R55" i="4"/>
  <c r="AD55" i="4" s="1"/>
  <c r="R56" i="4"/>
  <c r="R57" i="4"/>
  <c r="R58" i="4"/>
  <c r="R59" i="4"/>
  <c r="AD59" i="4" s="1"/>
  <c r="R60" i="4"/>
  <c r="Q52" i="4"/>
  <c r="Q53" i="4"/>
  <c r="AC53" i="4" s="1"/>
  <c r="Q54" i="4"/>
  <c r="Q55" i="4"/>
  <c r="Q56" i="4"/>
  <c r="Q57" i="4"/>
  <c r="AC57" i="4" s="1"/>
  <c r="Q58" i="4"/>
  <c r="AC58" i="4" s="1"/>
  <c r="Q59" i="4"/>
  <c r="Q60" i="4"/>
  <c r="P52" i="4"/>
  <c r="P53" i="4"/>
  <c r="AB53" i="4" s="1"/>
  <c r="P54" i="4"/>
  <c r="P55" i="4"/>
  <c r="AB55" i="4" s="1"/>
  <c r="P56" i="4"/>
  <c r="P57" i="4"/>
  <c r="P58" i="4"/>
  <c r="P59" i="4"/>
  <c r="AB59" i="4" s="1"/>
  <c r="P60" i="4"/>
  <c r="O52" i="4"/>
  <c r="O53" i="4"/>
  <c r="AA53" i="4" s="1"/>
  <c r="O54" i="4"/>
  <c r="AA54" i="4" s="1"/>
  <c r="O55" i="4"/>
  <c r="AA55" i="4" s="1"/>
  <c r="O56" i="4"/>
  <c r="AA56" i="4" s="1"/>
  <c r="O57" i="4"/>
  <c r="AA57" i="4" s="1"/>
  <c r="O58" i="4"/>
  <c r="AA58" i="4" s="1"/>
  <c r="O59" i="4"/>
  <c r="AA59" i="4" s="1"/>
  <c r="O60" i="4"/>
  <c r="O51" i="4"/>
  <c r="AA51" i="4" s="1"/>
  <c r="P51" i="4"/>
  <c r="Q51" i="4"/>
  <c r="R51" i="4"/>
  <c r="S51" i="4"/>
  <c r="T51" i="4"/>
  <c r="U51" i="4"/>
  <c r="V51" i="4"/>
  <c r="AH51" i="4" s="1"/>
  <c r="W51" i="4"/>
  <c r="AI51" i="4" s="1"/>
  <c r="K65" i="4"/>
  <c r="J65" i="4"/>
  <c r="I65" i="4"/>
  <c r="H65" i="4"/>
  <c r="G65" i="4"/>
  <c r="F65" i="4"/>
  <c r="D65" i="4"/>
  <c r="C65" i="4"/>
  <c r="V65" i="4" l="1"/>
  <c r="Q65" i="4"/>
  <c r="R65" i="4"/>
  <c r="S65" i="4"/>
  <c r="P65" i="4"/>
  <c r="T65" i="4"/>
  <c r="O65" i="4"/>
  <c r="AA65" i="4" s="1"/>
  <c r="W65" i="4"/>
  <c r="U65" i="4"/>
  <c r="C44" i="4"/>
  <c r="D44" i="4"/>
  <c r="E44" i="4"/>
  <c r="F44" i="4"/>
  <c r="G44" i="4"/>
  <c r="H44" i="4"/>
  <c r="I44" i="4"/>
  <c r="J44" i="4"/>
  <c r="K44" i="4"/>
  <c r="O30" i="4" l="1"/>
  <c r="O32" i="4"/>
  <c r="O33" i="4"/>
  <c r="O34" i="4"/>
  <c r="O35" i="4"/>
  <c r="O36" i="4"/>
  <c r="O37" i="4"/>
  <c r="O38" i="4"/>
  <c r="E26" i="5" l="1"/>
  <c r="E27" i="5"/>
  <c r="K22" i="4"/>
  <c r="J22" i="4"/>
  <c r="I22" i="4"/>
  <c r="H22" i="4"/>
  <c r="G22" i="4"/>
  <c r="F22" i="4"/>
  <c r="E22" i="4"/>
  <c r="D22" i="4"/>
  <c r="O44" i="4"/>
  <c r="W44" i="4" l="1"/>
  <c r="AI65" i="4"/>
  <c r="T44" i="4"/>
  <c r="AF65" i="4"/>
  <c r="S44" i="4"/>
  <c r="AE65" i="4"/>
  <c r="Q44" i="4"/>
  <c r="AC65" i="4"/>
  <c r="U44" i="4"/>
  <c r="AG65" i="4"/>
  <c r="P44" i="4"/>
  <c r="AB65" i="4"/>
  <c r="R44" i="4"/>
  <c r="AD65" i="4"/>
  <c r="V44" i="4"/>
  <c r="AH65" i="4"/>
  <c r="C16" i="3"/>
  <c r="D16" i="3"/>
  <c r="E16" i="3"/>
  <c r="F16" i="3"/>
  <c r="G16" i="3"/>
  <c r="H16" i="3"/>
  <c r="I16" i="3"/>
  <c r="J16" i="3"/>
  <c r="B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tc={5FC73CAE-0E37-4843-ADF1-D856651E6CE2}</author>
    <author>tc={D14E79AE-D70C-4F54-A653-23AF7314A553}</author>
    <author>tc={87A3DBD0-C341-48C2-9824-18B72915B552}</author>
    <author>tc={F52AC150-D4BC-41D9-BAA7-2E43A59DC6D8}</author>
    <author>tc={30041AC0-6D07-4EC0-8C29-E6FBEC2A2287}</author>
    <author>tc={89836696-96D7-4E53-B16E-F28D47219244}</author>
    <author>tc={B27D1793-6AC0-49DC-808A-06D302EEE441}</author>
  </authors>
  <commentList>
    <comment ref="D12" authorId="0" shapeId="0" xr:uid="{5FC73CAE-0E37-4843-ADF1-D856651E6CE2}">
      <text>
        <t>[Threaded comment]
Your version of Excel allows you to read this threaded comment; however, any edits to it will get removed if the file is opened in a newer version of Excel. Learn more: https://go.microsoft.com/fwlink/?linkid=870924
Comment:
    Underspend reallocated to SEF G</t>
      </text>
    </comment>
    <comment ref="J12" authorId="1" shapeId="0" xr:uid="{D14E79AE-D70C-4F54-A653-23AF7314A553}">
      <text>
        <t>[Threaded comment]
Your version of Excel allows you to read this threaded comment; however, any edits to it will get removed if the file is opened in a newer version of Excel. Learn more: https://go.microsoft.com/fwlink/?linkid=870924
Comment:
    In kind match</t>
      </text>
    </comment>
    <comment ref="D13" authorId="2" shapeId="0" xr:uid="{87A3DBD0-C341-48C2-9824-18B72915B552}">
      <text>
        <t>[Threaded comment]
Your version of Excel allows you to read this threaded comment; however, any edits to it will get removed if the file is opened in a newer version of Excel. Learn more: https://go.microsoft.com/fwlink/?linkid=870924
Comment:
    Underspend reallocated to SEF G</t>
      </text>
    </comment>
    <comment ref="D14" authorId="3" shapeId="0" xr:uid="{F52AC150-D4BC-41D9-BAA7-2E43A59DC6D8}">
      <text>
        <t>[Threaded comment]
Your version of Excel allows you to read this threaded comment; however, any edits to it will get removed if the file is opened in a newer version of Excel. Learn more: https://go.microsoft.com/fwlink/?linkid=870924
Comment:
    Underspend reallocated to SEF G</t>
      </text>
    </comment>
    <comment ref="D17" authorId="4" shapeId="0" xr:uid="{30041AC0-6D07-4EC0-8C29-E6FBEC2A2287}">
      <text>
        <t>[Threaded comment]
Your version of Excel allows you to read this threaded comment; however, any edits to it will get removed if the file is opened in a newer version of Excel. Learn more: https://go.microsoft.com/fwlink/?linkid=870924
Comment:
    Underspend from the other SEF schemes was reallocated to this scheme - increasing the GBF allocation by £833 and reducing the SSLEP "Other" funding from reserves by £833.</t>
      </text>
    </comment>
    <comment ref="I17" authorId="5" shapeId="0" xr:uid="{89836696-96D7-4E53-B16E-F28D47219244}">
      <text>
        <t>[Threaded comment]
Your version of Excel allows you to read this threaded comment; however, any edits to it will get removed if the file is opened in a newer version of Excel. Learn more: https://go.microsoft.com/fwlink/?linkid=870924
Comment:
    Underspend from the other SEF schemes was reallocated to this scheme - increasing the GBF allocation by £833 and reducing the SSLEP "Other" funding from reserves by £833.</t>
      </text>
    </comment>
    <comment ref="J21" authorId="6" shapeId="0" xr:uid="{B27D1793-6AC0-49DC-808A-06D302EEE441}">
      <text>
        <t>[Threaded comment]
Your version of Excel allows you to read this threaded comment; however, any edits to it will get removed if the file is opened in a newer version of Excel. Learn more: https://go.microsoft.com/fwlink/?linkid=870924
Comment:
    Includes £663,400 "in kind" match</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tc={60CAD1B1-FA57-4294-91BB-FA9114D94797}</author>
    <author>tc={7480EF55-CB32-4AC4-AAF3-38F9C08499F9}</author>
  </authors>
  <commentList>
    <comment ref="F9" authorId="0" shapeId="0" xr:uid="{60CAD1B1-FA57-4294-91BB-FA9114D94797}">
      <text>
        <t>[Threaded comment]
Your version of Excel allows you to read this threaded comment; however, any edits to it will get removed if the file is opened in a newer version of Excel. Learn more: https://go.microsoft.com/fwlink/?linkid=870924
Comment:
    Public sector match funding of £1.3m provided in 2020/21 and £0.91m to date in Quarter Two 
2021/22 (£0.18m Qtr1 and £0.73m Qtr 2).</t>
      </text>
    </comment>
    <comment ref="H12" authorId="1" shapeId="0" xr:uid="{7480EF55-CB32-4AC4-AAF3-38F9C08499F9}">
      <text>
        <t>[Threaded comment]
Your version of Excel allows you to read this threaded comment; however, any edits to it will get removed if the file is opened in a newer version of Excel. Learn more: https://go.microsoft.com/fwlink/?linkid=870924
Comment:
    "In-kind"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tc={9C5A534F-5235-4E45-81FD-FF4F7418EDD5}</author>
    <author>tc={CE174268-67A7-45C0-B3C8-EF67F78FEE71}</author>
    <author>tc={381C41EC-05E4-40B1-9106-03825ACAF435}</author>
    <author>tc={01CF40A9-6EAF-4A16-89EB-EAEA1E228896}</author>
  </authors>
  <commentList>
    <comment ref="C22" authorId="0" shapeId="0" xr:uid="{9C5A534F-5235-4E45-81FD-FF4F7418EDD5}">
      <text>
        <t>[Threaded comment]
Your version of Excel allows you to read this threaded comment; however, any edits to it will get removed if the file is opened in a newer version of Excel. Learn more: https://go.microsoft.com/fwlink/?linkid=870924
Comment:
    100 are forecast for future years</t>
      </text>
    </comment>
    <comment ref="H22" authorId="1" shapeId="0" xr:uid="{CE174268-67A7-45C0-B3C8-EF67F78FEE71}">
      <text>
        <t>[Threaded comment]
Your version of Excel allows you to read this threaded comment; however, any edits to it will get removed if the file is opened in a newer version of Excel. Learn more: https://go.microsoft.com/fwlink/?linkid=870924
Comment:
    5 are forecast for future years</t>
      </text>
    </comment>
    <comment ref="I22" authorId="2" shapeId="0" xr:uid="{381C41EC-05E4-40B1-9106-03825ACAF435}">
      <text>
        <t>[Threaded comment]
Your version of Excel allows you to read this threaded comment; however, any edits to it will get removed if the file is opened in a newer version of Excel. Learn more: https://go.microsoft.com/fwlink/?linkid=870924
Comment:
    Delta return rounds it to 4</t>
      </text>
    </comment>
    <comment ref="K22" authorId="3" shapeId="0" xr:uid="{01CF40A9-6EAF-4A16-89EB-EAEA1E228896}">
      <text>
        <t>[Threaded comment]
Your version of Excel allows you to read this threaded comment; however, any edits to it will get removed if the file is opened in a newer version of Excel. Learn more: https://go.microsoft.com/fwlink/?linkid=870924
Comment:
    350 are reported for future years - mainly Centre for Health Innovation</t>
      </text>
    </comment>
  </commentList>
</comments>
</file>

<file path=xl/sharedStrings.xml><?xml version="1.0" encoding="utf-8"?>
<sst xmlns="http://schemas.openxmlformats.org/spreadsheetml/2006/main" count="587" uniqueCount="240">
  <si>
    <t xml:space="preserve">Value </t>
  </si>
  <si>
    <t>Health Innovation Centre</t>
  </si>
  <si>
    <t>i54 Western Extension</t>
  </si>
  <si>
    <t>Keele Innovation Centre 7</t>
  </si>
  <si>
    <t>New Enterprise Collaboratory</t>
  </si>
  <si>
    <t>Powering Up Enterprise</t>
  </si>
  <si>
    <t>SEF C - Digital Skills Academy 
(South Staffs College)</t>
  </si>
  <si>
    <t>SEF F - Creative and Digital Industries project phase 2 
(Stoke on Trent College)</t>
  </si>
  <si>
    <t>SEF H - Construction Industry Digital Technologies (CIDT)
(Stoke on Trent College)</t>
  </si>
  <si>
    <t xml:space="preserve">Shire Hall regeneration project </t>
  </si>
  <si>
    <t>Staffordshire Local Sustainable Transport Package</t>
  </si>
  <si>
    <t>2020/21</t>
  </si>
  <si>
    <t>2021/22</t>
  </si>
  <si>
    <t>GBF schemes</t>
  </si>
  <si>
    <t>Unallocated (£190k)</t>
  </si>
  <si>
    <t xml:space="preserve">Drakelow Park </t>
  </si>
  <si>
    <t>Total</t>
  </si>
  <si>
    <t>Totals</t>
  </si>
  <si>
    <t>New learners assisted</t>
  </si>
  <si>
    <t>Sqm Learning/
Training space</t>
  </si>
  <si>
    <t>Km walking/
cycleways</t>
  </si>
  <si>
    <t>Businesses assisted</t>
  </si>
  <si>
    <t>Sqm R&amp;D Floorspace</t>
  </si>
  <si>
    <t>Sqm Commercial floorspace</t>
  </si>
  <si>
    <t>Jobs safeguarded</t>
  </si>
  <si>
    <t>Construction jobs</t>
  </si>
  <si>
    <t xml:space="preserve"> Jobs created</t>
  </si>
  <si>
    <t>GBF - Forecast Outputs</t>
  </si>
  <si>
    <t>GBF schemes - Forecast Outputs</t>
  </si>
  <si>
    <r>
      <t xml:space="preserve">Drakelow Park </t>
    </r>
    <r>
      <rPr>
        <i/>
        <sz val="12"/>
        <color theme="1"/>
        <rFont val="Arial"/>
        <family val="2"/>
      </rPr>
      <t>(D2N2 to claim outputs)</t>
    </r>
  </si>
  <si>
    <t>GBF Forecast Project Outputs (Baseline)</t>
  </si>
  <si>
    <t>Drakelow Park (D2N2 to claim outputs)</t>
  </si>
  <si>
    <t>20/21</t>
  </si>
  <si>
    <t>21/22</t>
  </si>
  <si>
    <t>22/23</t>
  </si>
  <si>
    <t>23/24</t>
  </si>
  <si>
    <t>24/25</t>
  </si>
  <si>
    <t>The Centre for Health Innovation</t>
  </si>
  <si>
    <t>2025+</t>
  </si>
  <si>
    <t>Drakelow Park</t>
  </si>
  <si>
    <t>Health Innovation Centre, Blackheath Lane</t>
  </si>
  <si>
    <t>Innovation Centre Seven</t>
  </si>
  <si>
    <t>Getting Building Fund - Q4 2020/21</t>
  </si>
  <si>
    <t>A strategic development in South Derbyshire that will accommodate 2,000 houses and 30ha of employment land.  The scheme has transport implications for East Staffordshire and the project is a new road bridge that will facilitate the development.  This scheme is also being supporting by the D2N2 LEP.</t>
  </si>
  <si>
    <t>This project provides both physical and sector-leading digital capabilities to accelerate the much-demanded transformation of the health workforce to. This new capability incorporates advanced digital simulation and immersion suites enabling healthcare professionals to explore and develop new techniques whilst collaborating with on-campus students. This facility will enable the teaching of advanced techniques and the required digital skills to support the future needs of our health sector. Project is currently paused due to COVID19, we are seeking the opportunity to reinstate.</t>
  </si>
  <si>
    <t>The phase 2 extension to i54 is currently being built and physical plot preparation works are due to complete during 2021. Funding for the project is provided by SSLEP and BCLEP and with prudential borrowing by Staffordshire County Council and City of Wolverhampton Council who together with South Staffordshire Council form a highly successful joint venture partnership. Accelerated project funding allows the maximum financial flexibility for the joint venture funding local authorities in managing their capital programme  budgets going forward at a time of significant financial challenges.</t>
  </si>
  <si>
    <t>Innovation Centre Seven (IC7) comprising 4,820sqm of BREEAM excellent innovation space at the Keele Growth Corridor University Enterprise Zone.  Planning permission is approved and £14.2m of the £22.4m cost secured with a gap of £8.1m.  MHCLG investment would accelerate the project and de-risk its delivery enabling: (i) the OJEU main works procurement to commence in July 20 with an appointment by December 2020 and construction by financial year 2021/22; (ii) delivery of a number of LEP priorities and initiatives including the LIS and network Staffordshire and; (iii) a minimum £17m GVA per annum economic impact.</t>
  </si>
  <si>
    <t xml:space="preserve">Stoke-on-Trent &amp; Staffordshire LEP has 38 new start-ups per 10,000 people, below national averages. Staffordshire University proposes a New Enterprise Accelerator to build on the successful BeInpsired (revenue) project which provides start-up advice and mentoring support. The new project will add a dedicated Enterprise &amp; Innovation collaboratory enabling access to specialist equipment where start-up’s will share the 'co-working' environment within the wider university's Enterprise Zone, an evolving enterprise &amp; innovation eco-system. The university will award a small capital grants to start-ups in priority sectors as identified in the Local Industrial Strategy where collaboratory does not satisfy bespoke start up needs. </t>
  </si>
  <si>
    <t xml:space="preserve">The City Council have a scalable portfolio of underused commercial assets  which with capital investment will be refurbished and repurposed for start ups, enterprise and innovation activities.  The package of premises includes Swann House, Swift House, CoRE, Longton Town Hall, Clayworks, Spode (No5) which all require a range of capital investment to reshape and remodel along with installation of gigabit digital infrastructure.  The resulting space, located across the City, will meet an existing demand for space. The blend of space will facilitate innovation, business start ups and even companies looking to temporarily downsize as a result of the pandemic.  </t>
  </si>
  <si>
    <t>The Digital Skills Academy will provide digital hubs at Cannock &amp; Tamworth to provide access to high quality skills training supported by state of the art physical and digitally simulated environments in order to develop the skills needed by local and regional employers, the same skills needs as identified earlier to which we have mapped provision.</t>
  </si>
  <si>
    <t>The scheme incorporates completion of remodelling and refurbishment of the New Library Building to create collaborative learning space for development of digital skills including coding and software engineering for Digital Arts and Engineering learners at advanced and higher levels enabling them to progress to Higher Education or local jobs. The scheme supports skills growth for existing and new business start-ups emerging from labour market restructuring in North Staffs and City of Stoke-on-Trent. Students will work in a modern, semi open-plan space, interacting with learners from other disciplines reflective of the work environment. The project also supports remote working and learning.</t>
  </si>
  <si>
    <t>Digital technology will be a cornerstone of construction sector reform to productivity, efficiency and quality of delivery. The College will expand use of AR/ VR hubs at both sites to incorporate building information management hardware and software. Learners will be work ready to support supply of sites and commercial premises. In particular and in addition to current skills requirements, there will be emphasis on low carbon technology to future proof students’ skills and ensure significant improvements in economic productivity for the city and for the region. Learners from deprived communities local to college will benefit in particular from the scheme.</t>
  </si>
  <si>
    <t xml:space="preserve">Re--purpose the Grade II* Listed Shire Hall to become a vibrant icon known across the region as an engine for entrepreneurialism and business start-up.  The rear portion of the building (the old library), will be converted to become a WeWork style business incubator with small office suites and a large airy atrium.  It will capitalise on the unique historic building to create a space that young entrepreneurs are attracted to.  We are in discussions with Staffordshire University about working in partnership to create a pathway for graduates to utilise the space and we have our own Enterprise Centre team who are ready to manage the space. </t>
  </si>
  <si>
    <t xml:space="preserve">3.6km walking/cycling infrastructure in Tamworth, Biddulph, Burton, Uttoxeter, Burntwood and Eccleshall facilitating a Green recovery and continuing the rediscovery of active travel seen in the COVID-19 pandemic.  Builds on delivery of previous LEP supported Local Sustainable Transport packages, enabling another phase of improvements. Cycle/pedestrian routes will be created to a width that maintains social distancing on National Cycle Network and within town centres, supporting Masterplan and community priorities.  Tamworth improvements are on a key corridor where cycling collisions have been recorded.  Further benefits include health and mental well-being, access to jobs, social inclusivity and a sustainable alternative to public transport.  </t>
  </si>
  <si>
    <t xml:space="preserve">Total GBF spend forecast by end March 2022
</t>
  </si>
  <si>
    <t xml:space="preserve">Total GBF spend to date
</t>
  </si>
  <si>
    <t>South Derbyshire/ East Staffordshire</t>
  </si>
  <si>
    <t>Stoke-on-Trent</t>
  </si>
  <si>
    <t xml:space="preserve">South Staffordshire </t>
  </si>
  <si>
    <t>South Staffordshire</t>
  </si>
  <si>
    <t>Stafford (Staffordshire University)</t>
  </si>
  <si>
    <t>Newcastle-under-Lyme (Keele University)</t>
  </si>
  <si>
    <t>Stoke on Trent (Staffordshire University)</t>
  </si>
  <si>
    <t xml:space="preserve">Stafford </t>
  </si>
  <si>
    <t>District</t>
  </si>
  <si>
    <t>County-wide: Tamworth, Biddulph, Burton, Uttoxeter, Burntwood and Eccleshall)</t>
  </si>
  <si>
    <t>GBF schemes contractually committed:</t>
  </si>
  <si>
    <t>GBF - contractual position</t>
  </si>
  <si>
    <t>Match funding</t>
  </si>
  <si>
    <t>GBF Forecast Project Outputs 
(Baseline)</t>
  </si>
  <si>
    <t>GBF Project Outputs - Summary of 
Actuals achieved</t>
  </si>
  <si>
    <t>% of outputs achieved against overall forecast</t>
  </si>
  <si>
    <t>FORECAST OUTPUTS</t>
  </si>
  <si>
    <t>Getting Building Fund - Outputs</t>
  </si>
  <si>
    <t>OUTPUTS - FORECAST TIMELINE</t>
  </si>
  <si>
    <t>Progress/Commentary</t>
  </si>
  <si>
    <t>%</t>
  </si>
  <si>
    <t>Pending contract</t>
  </si>
  <si>
    <t xml:space="preserve">Pending contract </t>
  </si>
  <si>
    <r>
      <t>% of total forecast achieved to end of</t>
    </r>
    <r>
      <rPr>
        <b/>
        <sz val="18"/>
        <color rgb="FFFF0000"/>
        <rFont val="Arial"/>
        <family val="2"/>
      </rPr>
      <t xml:space="preserve"> Q4 20/21</t>
    </r>
  </si>
  <si>
    <r>
      <t>% of total forecast achieved to end of</t>
    </r>
    <r>
      <rPr>
        <b/>
        <sz val="18"/>
        <color rgb="FFFF0000"/>
        <rFont val="Arial"/>
        <family val="2"/>
      </rPr>
      <t xml:space="preserve">  Q1 21/22</t>
    </r>
  </si>
  <si>
    <r>
      <t xml:space="preserve">OUTPUTS - ACHIEVED by end of </t>
    </r>
    <r>
      <rPr>
        <b/>
        <sz val="18"/>
        <color rgb="FFFF0000"/>
        <rFont val="Arial"/>
        <family val="2"/>
      </rPr>
      <t>Q1 21/22</t>
    </r>
  </si>
  <si>
    <r>
      <t xml:space="preserve">OUTPUTS - ACHIEVED by end of </t>
    </r>
    <r>
      <rPr>
        <b/>
        <sz val="18"/>
        <color rgb="FFFF0000"/>
        <rFont val="Arial"/>
        <family val="2"/>
      </rPr>
      <t>Q4</t>
    </r>
    <r>
      <rPr>
        <b/>
        <sz val="18"/>
        <color theme="1"/>
        <rFont val="Arial"/>
        <family val="2"/>
      </rPr>
      <t xml:space="preserve"> </t>
    </r>
    <r>
      <rPr>
        <b/>
        <sz val="18"/>
        <color rgb="FFFF0000"/>
        <rFont val="Arial"/>
        <family val="2"/>
      </rPr>
      <t>20/21</t>
    </r>
  </si>
  <si>
    <r>
      <t xml:space="preserve">OUTPUTS - </t>
    </r>
    <r>
      <rPr>
        <b/>
        <sz val="18"/>
        <color rgb="FFFF0000"/>
        <rFont val="Arial"/>
        <family val="2"/>
      </rPr>
      <t>TOTAL</t>
    </r>
    <r>
      <rPr>
        <b/>
        <sz val="18"/>
        <color theme="1"/>
        <rFont val="Arial"/>
        <family val="2"/>
      </rPr>
      <t xml:space="preserve">  ACHIEVED by end of </t>
    </r>
    <r>
      <rPr>
        <b/>
        <sz val="18"/>
        <color rgb="FFFF0000"/>
        <rFont val="Arial"/>
        <family val="2"/>
      </rPr>
      <t>Q1 21/22</t>
    </r>
    <r>
      <rPr>
        <b/>
        <sz val="18"/>
        <color theme="1"/>
        <rFont val="Arial"/>
        <family val="2"/>
      </rPr>
      <t xml:space="preserve">
</t>
    </r>
    <r>
      <rPr>
        <b/>
        <sz val="18"/>
        <color rgb="FFFF0000"/>
        <rFont val="Arial"/>
        <family val="2"/>
      </rPr>
      <t>Q4 + Q1 (formulae already entered below)</t>
    </r>
  </si>
  <si>
    <t>Total scheme budget</t>
  </si>
  <si>
    <t>Total match funding forecast</t>
  </si>
  <si>
    <t>of which is Private match forecast</t>
  </si>
  <si>
    <t>% of overall budget that is private match forecast</t>
  </si>
  <si>
    <t>of which is Private</t>
  </si>
  <si>
    <t>of which is 3rd sector</t>
  </si>
  <si>
    <t>Private match spend forecast</t>
  </si>
  <si>
    <t>Public match reported</t>
  </si>
  <si>
    <t>Private match reported</t>
  </si>
  <si>
    <t>3rd sector match reported</t>
  </si>
  <si>
    <r>
      <t>Powering Up Enterprise (</t>
    </r>
    <r>
      <rPr>
        <sz val="12"/>
        <color rgb="FF0070C0"/>
        <rFont val="Arial"/>
        <family val="2"/>
      </rPr>
      <t>RE-SCOPED</t>
    </r>
    <r>
      <rPr>
        <sz val="12"/>
        <color theme="1"/>
        <rFont val="Arial"/>
        <family val="2"/>
      </rPr>
      <t>)</t>
    </r>
  </si>
  <si>
    <t>SEF G - JCB Automation and Robotics Suite</t>
  </si>
  <si>
    <t>Cleveland Future Skills Hub</t>
  </si>
  <si>
    <t>Cornhill Small Business Units</t>
  </si>
  <si>
    <t>Church Street Gaming Hub</t>
  </si>
  <si>
    <t xml:space="preserve">Schemes are being encouraged to spend GBF grant prior to drawing down sources of match funding, to mitigate against delays in spend during the very limited timescale of the GBF programme. </t>
  </si>
  <si>
    <t>of which is LA</t>
  </si>
  <si>
    <t>of which is Other Public</t>
  </si>
  <si>
    <t>SSLEP GBF grant per scheme</t>
  </si>
  <si>
    <t>Creative Lab   (New Enterprise Collaboratory)</t>
  </si>
  <si>
    <t>Total GBF spend reported to date</t>
  </si>
  <si>
    <t>Total Match funding reported to date</t>
  </si>
  <si>
    <t>% of GBF allocation spent to date</t>
  </si>
  <si>
    <t>GBF grant spend and Match funding spend to date</t>
  </si>
  <si>
    <t>% of GBF spent to date</t>
  </si>
  <si>
    <t>LA match forecast</t>
  </si>
  <si>
    <t>GBF actual spend to date:</t>
  </si>
  <si>
    <t>Other public forecast</t>
  </si>
  <si>
    <t>of which is LA forecast</t>
  </si>
  <si>
    <t>of which is Other Public
forecast</t>
  </si>
  <si>
    <t>% of forecast match achieved to date</t>
  </si>
  <si>
    <t>% of forecast GBF spend achieved to date</t>
  </si>
  <si>
    <t>% of forecast match in total budget</t>
  </si>
  <si>
    <t>Total Match funding achieved to date</t>
  </si>
  <si>
    <t>Sqm public realm created or improved</t>
  </si>
  <si>
    <t>Note: MHCLG return form only reports outputs up to March 2026 - additional outputs are included above (see comments in specific cells)</t>
  </si>
  <si>
    <t>Creative Lab (New Enterprise Collaboratory)</t>
  </si>
  <si>
    <t>Powering Up Enterprise (RE-SCOPED)</t>
  </si>
  <si>
    <t>Outputs to be delivered</t>
  </si>
  <si>
    <t>By year</t>
  </si>
  <si>
    <t>2022/23</t>
  </si>
  <si>
    <t>2023/24</t>
  </si>
  <si>
    <t>2024/25</t>
  </si>
  <si>
    <t>Forecast for future years
2025 +</t>
  </si>
  <si>
    <t>Total GBF allocated</t>
  </si>
  <si>
    <t>Creative Lab (formerly:New Enterprise Collaboratory)</t>
  </si>
  <si>
    <r>
      <t xml:space="preserve">GBF fully spent.
</t>
    </r>
    <r>
      <rPr>
        <sz val="12"/>
        <color theme="1"/>
        <rFont val="Arial"/>
        <family val="2"/>
      </rPr>
      <t>Outputs will be reported through LGF returns to BEIS.</t>
    </r>
  </si>
  <si>
    <r>
      <t xml:space="preserve">Contractually committed and in progress.
</t>
    </r>
    <r>
      <rPr>
        <sz val="12"/>
        <color theme="1"/>
        <rFont val="Arial"/>
        <family val="2"/>
      </rPr>
      <t>The programme is on track for delivery. The Uttoxeter, Eccleshall and Tamworth schemes are complete and detailed design and consultation is progressing on the Burton upon Trent, Biddulph and Burntwood schemes.
Outputs: 1.1Km of cycling/pedestrain enhancements have been reported in Q4.</t>
    </r>
  </si>
  <si>
    <t>GBF spent to date</t>
  </si>
  <si>
    <t>Total GBF remaining</t>
  </si>
  <si>
    <t>The scheme will create an Automation &amp; Robotics Suite to include a Control and Automation Suite, a cad &amp; visualisation suite and an independent study area. The suite will enable the expansion of curriculum in both the mechanical and electronic sector from level 1 to level 3. The facility will provide a bureau of specialist knowledge and equipment and will allow smaller employers access to emerging technologies and advice.</t>
  </si>
  <si>
    <t>The Church Street Gaming Hub is a collaboration between Stoke-on-Trent City Council, VX Fiber and Staffordshire University in part of the Spode site. With a strong focus on the more innovative area of game streaming platforms the hub will provide educational and training support for video game development and programming across the community, offering digital skill opportunities for those upskilling, for school leavers and NEETS, as well as opportunities for graduate internships. Encouraging engagement with the central hub through a community hub system, the Innovation Hub will provide opportunities for all areas of the community. As well as an educational and training function the hub will provide an ideal environment as an incubator for business start-ups.</t>
  </si>
  <si>
    <t>Delivery of Small business units in rural market town to meet demand for micro-business start-up and grow on space for business.</t>
  </si>
  <si>
    <t xml:space="preserve">Capital investment is sought for Phase 1 of the submission made in Summer 2020. The investment will provide refurbished facilities enabling more flexible education areas – providing greater capacity and improved resilience for the delivery of training courses. (e.g. in Covid-secure teaching arrangements). It will also enable PM Training to deliver the digital elements of their original submission – including digital and creative skills (e.g. Cyber Security, Digital Support, Software development, IS Solutions). </t>
  </si>
  <si>
    <t>East Staffs</t>
  </si>
  <si>
    <t>Stoke on Trent</t>
  </si>
  <si>
    <t>Staffordshire Moorlands</t>
  </si>
  <si>
    <r>
      <t xml:space="preserve">Match funding reported to date             </t>
    </r>
    <r>
      <rPr>
        <b/>
        <sz val="12"/>
        <color rgb="FFFF0000"/>
        <rFont val="Arial"/>
        <family val="2"/>
      </rPr>
      <t xml:space="preserve"> Q1 2020/21</t>
    </r>
  </si>
  <si>
    <t>GBF allocation:</t>
  </si>
  <si>
    <t>Total schemes: budget</t>
  </si>
  <si>
    <t>Scheme</t>
  </si>
  <si>
    <t>GBF grant</t>
  </si>
  <si>
    <t>SEF F - Creative and Digital Industries project phase 2.  (Stoke on Trent College)</t>
  </si>
  <si>
    <t>SEF H - Construction Industry Digital Technologies (CIDT) (Stoke on Trent College)</t>
  </si>
  <si>
    <t>South Derbyshire/ 
East Staffordshire</t>
  </si>
  <si>
    <t>East Staffs
£5,136,260</t>
  </si>
  <si>
    <t>South Staffs
£3,550,375</t>
  </si>
  <si>
    <t>Stafford 
£4,489,500</t>
  </si>
  <si>
    <t xml:space="preserve">Stoke-on-Trent
£3,481,737
</t>
  </si>
  <si>
    <t>County-wide
£651,000</t>
  </si>
  <si>
    <t>Newcastle-u-Lyme
£6,100,000</t>
  </si>
  <si>
    <t>Staffs Moorlands
£291,128</t>
  </si>
  <si>
    <t>Area total</t>
  </si>
  <si>
    <t>Reduced from Red to Amber - deallocation now approved by MHCLG</t>
  </si>
  <si>
    <t>Progressing well</t>
  </si>
  <si>
    <t>All GBF spent.
Progressing well.</t>
  </si>
  <si>
    <t>Overall RAG rating/
Summary</t>
  </si>
  <si>
    <r>
      <t xml:space="preserve">GBF schemes - Forecast Outputs
</t>
    </r>
    <r>
      <rPr>
        <b/>
        <sz val="12"/>
        <color rgb="FFFF0000"/>
        <rFont val="Arial"/>
        <family val="2"/>
      </rPr>
      <t>(includes those to be reported in the BEIS return + future years)</t>
    </r>
  </si>
  <si>
    <t>Q1 21/22</t>
  </si>
  <si>
    <t>Includes Drakelow</t>
  </si>
  <si>
    <t>GBF - Outputs forecast by year</t>
  </si>
  <si>
    <t>% of match forecast that is private match</t>
  </si>
  <si>
    <r>
      <t xml:space="preserve">OUTPUTS - </t>
    </r>
    <r>
      <rPr>
        <b/>
        <sz val="18"/>
        <color rgb="FFFF0000"/>
        <rFont val="Arial"/>
        <family val="2"/>
      </rPr>
      <t>TOTAL</t>
    </r>
    <r>
      <rPr>
        <b/>
        <sz val="18"/>
        <color theme="1"/>
        <rFont val="Arial"/>
        <family val="2"/>
      </rPr>
      <t xml:space="preserve">  ACHIEVED by end of </t>
    </r>
    <r>
      <rPr>
        <b/>
        <sz val="18"/>
        <color rgb="FFFF0000"/>
        <rFont val="Arial"/>
        <family val="2"/>
      </rPr>
      <t>Q2 21/22</t>
    </r>
    <r>
      <rPr>
        <b/>
        <sz val="18"/>
        <color theme="1"/>
        <rFont val="Arial"/>
        <family val="2"/>
      </rPr>
      <t xml:space="preserve">
</t>
    </r>
    <r>
      <rPr>
        <b/>
        <sz val="18"/>
        <color rgb="FFFF0000"/>
        <rFont val="Arial"/>
        <family val="2"/>
      </rPr>
      <t>Q4 + Q1 + Q2 (formulae already entered below)</t>
    </r>
  </si>
  <si>
    <r>
      <t>% of total forecast achieved to end of</t>
    </r>
    <r>
      <rPr>
        <b/>
        <sz val="18"/>
        <color rgb="FFFF0000"/>
        <rFont val="Arial"/>
        <family val="2"/>
      </rPr>
      <t xml:space="preserve">  Q2 21/22</t>
    </r>
  </si>
  <si>
    <r>
      <t xml:space="preserve">OUTPUTS - ACHIEVED in </t>
    </r>
    <r>
      <rPr>
        <b/>
        <sz val="18"/>
        <color rgb="FFFF0000"/>
        <rFont val="Arial"/>
        <family val="2"/>
      </rPr>
      <t>Q2 21/22</t>
    </r>
  </si>
  <si>
    <r>
      <t>A meeting took place on 29/06/21 between the SSLEP and D2N2 CEOs, S151s, Programme managers and BEIS Area Leads for both areas.  It was agreed that to de-risk the scheme for SSLEP and to enable efficiencies and better control of the project for D2N2, a proposal would be put forward to de-allocate the £5m GBF from SSLEP and re-allocate it to D2N2, subject to legal assurances being in place between SSLEP and D2N2.  A paper was taken to SSLEP SPMG and then to Executive Board; the submission of a change request to MHCLG was subsequently approved.  A</t>
    </r>
    <r>
      <rPr>
        <b/>
        <sz val="12"/>
        <color theme="1"/>
        <rFont val="Arial"/>
        <family val="2"/>
      </rPr>
      <t xml:space="preserve"> </t>
    </r>
    <r>
      <rPr>
        <sz val="12"/>
        <color theme="1"/>
        <rFont val="Arial"/>
        <family val="2"/>
      </rPr>
      <t>legal assurance agreement between SSLEP and D2N2 is pending.</t>
    </r>
  </si>
  <si>
    <t xml:space="preserve">The project is at week 52 out of revised 61 weeks. The new completion date will now be moved to the last week of November 2021 subject to delivery and progress on-site. The progress on-site is taking shape with internal walls erected and 1st fix fully completed. All cladding and masonry are now fully complete. All cement boarding, insulation, decorative masonry, external doors, windows, and atrium glazing are now fully completed. The building iwas watertight as of 30th August 2021. 
A business case for the development of the staffing infrastructure for the Centre for Health Innovation is being developed to ensure the delivery of the university and LEP KPI’s. A suite of short courses and CPD are being developed along with masters level courses that will play to the key strengths of CHI as well as meet several of the KPI targets.  A promotional brochure is in development outlining how the CHI can be utilised by the wider health and business economy as well as a web presence. </t>
  </si>
  <si>
    <t>Progressing well.  Some spend slippage in Q1 and Q2 but mitigation is in place.</t>
  </si>
  <si>
    <r>
      <t>i54 Western Extension (</t>
    </r>
    <r>
      <rPr>
        <i/>
        <sz val="12"/>
        <color theme="1"/>
        <rFont val="Arial"/>
        <family val="2"/>
      </rPr>
      <t>reported through LGF</t>
    </r>
    <r>
      <rPr>
        <sz val="12"/>
        <color theme="1"/>
        <rFont val="Arial"/>
        <family val="2"/>
      </rPr>
      <t>)</t>
    </r>
  </si>
  <si>
    <r>
      <t>Drakelow Park (</t>
    </r>
    <r>
      <rPr>
        <i/>
        <sz val="12"/>
        <color theme="1"/>
        <rFont val="Arial"/>
        <family val="2"/>
      </rPr>
      <t>D2N2 to claim outputs</t>
    </r>
    <r>
      <rPr>
        <sz val="12"/>
        <color theme="1"/>
        <rFont val="Arial"/>
        <family val="2"/>
      </rPr>
      <t>)</t>
    </r>
  </si>
  <si>
    <t>The construction, networking and digital infrastructure for this space is now complete.
All equipment and furniture have been procured and the majority is now installed except for a couple of items which are delayed in transit.  
Signage for the space has been added. 
The Creative Lab is fully operational with its first event being hosted on 14/09/21.</t>
  </si>
  <si>
    <t>Slight spend slippage but scheme  completed on time</t>
  </si>
  <si>
    <t xml:space="preserve">
Change of Use planning permission was granted on 8th July; listed building consent has been granted by the Secretary of State on 15/07/21.
The main contractor went into liquidation just as the works were due to commence in September.  Putting a new contractor in place could cause significant delay to the scheme.  The scheme provided a briefing note to SPMG on 18/10/21.  An alternate contractor who is on the SCC Framework and has extensive experience of heritage projects is to be put in place, subject to the tender meeting the project specifications and cost parameters.  Reprofiling indicates that the scheme is still confident of being able to draw down the £1.6m Getting Building Fund contribution in full by the end of March 2022, with the balance of match funding from SCC being fully expended by the end of June 2022</t>
  </si>
  <si>
    <t xml:space="preserve">2 of 4 contingency schemes to be progressed with funding reallocated from the withdrawn GBF scheme and surplus GBF from the rescoped Powering Up Enterprise scheme.
(MHCLG Change Request approved 15/06/2021).
SSLEP funding is a mixture of GBF (as shown, left) and other SSLEP funds (LGF switch funds)
Contract completed on 30/09/21.
Works are due to start October 2021.
</t>
  </si>
  <si>
    <t>i54 Western Extension (reported through LGF)</t>
  </si>
  <si>
    <t>Private</t>
  </si>
  <si>
    <t>£5,122 Other Public (LEP) + £51,751 JCB private match</t>
  </si>
  <si>
    <t>Match funding reported in Q2</t>
  </si>
  <si>
    <t>Total match funding forecast:</t>
  </si>
  <si>
    <t>LA forecast</t>
  </si>
  <si>
    <t>Other Public forecast</t>
  </si>
  <si>
    <t>Private forecast</t>
  </si>
  <si>
    <t>Other public (EU)</t>
  </si>
  <si>
    <t>GBF spend in Q2</t>
  </si>
  <si>
    <t>GBF spend reported in Q2</t>
  </si>
  <si>
    <t>Total underspend</t>
  </si>
  <si>
    <t>College</t>
  </si>
  <si>
    <t>In-kind</t>
  </si>
  <si>
    <t>GBF to be de-allocated</t>
  </si>
  <si>
    <t>Reported via LGF return</t>
  </si>
  <si>
    <t>Q2 Match</t>
  </si>
  <si>
    <t xml:space="preserve">The Innovation Centre Seven project is progressing well following appointment of Bowmer and Kirkland (B&amp;K) as the main works contractor with onsite activities commencing April 2021. There have however been slight programme delays due to: 
(i) Tenderers for the main works contract asking for a two week extension to their tender preparation timescale due to the impact of the latest lockdown and the construction cost is also higher than 
originally envisaged (for which a mitigation strategy is in place). 
(ii) Inclement weather (accounting for a three day delay). 
(iii) The movement of badgers into the site exclusions zone and the discovery of a third sett which has necessitated re-sequencing of the car park works resulting in a minor level of under investment against the £1.5m predicted for Quarter Two. 
(iv) There is also an emergent risk of a delay to completion of the steel frame which is currently being discussed with the contractor. 
These programme delays will not impact detrimentally on full GBF investment in 2021/22 financial year. 
IC7 delivery team recruitment and selection commenced. 
Significant dialogue with potential tenants. </t>
  </si>
  <si>
    <r>
      <rPr>
        <b/>
        <sz val="12"/>
        <color theme="1"/>
        <rFont val="Arial"/>
        <family val="2"/>
      </rPr>
      <t>Re-scoped scheme;</t>
    </r>
    <r>
      <rPr>
        <sz val="12"/>
        <color theme="1"/>
        <rFont val="Arial"/>
        <family val="2"/>
      </rPr>
      <t xml:space="preserve">  
</t>
    </r>
    <r>
      <rPr>
        <b/>
        <sz val="12"/>
        <color theme="1"/>
        <rFont val="Arial"/>
        <family val="2"/>
      </rPr>
      <t>MHCLG Change Request approved</t>
    </r>
    <r>
      <rPr>
        <sz val="12"/>
        <color theme="1"/>
        <rFont val="Arial"/>
        <family val="2"/>
      </rPr>
      <t xml:space="preserve"> 15/06/2021. 
Contract is now completed.  Construction starts at the various sites from October onwards.</t>
    </r>
  </si>
  <si>
    <t>GBF fully spent.  £493,314 in-kind match recorded to date - it is expected that more will be reported in Q3 return.. Project launched 20.9.21, Cannock, 24.9.21 Tamworth. SSLEP and BEIS engaged.
Forecast outputs are for KPIs at September 2022. 
KPIs for learners are reported after one full academic year.  KPIs will also be monitored and reported at 5 academic years.
New learners forecast is for learners achieving a full qualification.</t>
  </si>
  <si>
    <t xml:space="preserve">Completed, outputs pending
</t>
  </si>
  <si>
    <t>Scheme completed.  GBF and match spend complete. Awaiting details of project launch.
Forecast outputs are for KPIs at September 2022. 
KPIs for learners are reported after one full academic year.  KPIs will also be monitored and reported at 5 academic years.
New learners forecast is for learners achieving a full qualification.</t>
  </si>
  <si>
    <t>Scheme completed.  GBF and match spend complete. Awaiting details of project launch.
170m2 of learning floorspace delivered.
Forecast outputs are for KPIs at September 2022. 
KPIs for learners are reported after one full academic year.  KPIs will also be monitored and reported at 5 academic years.
New learners forecast is for learners achieving a full qualification.</t>
  </si>
  <si>
    <t>Completed, outputs pending</t>
  </si>
  <si>
    <t xml:space="preserve">1 of 4 contingency schemes to be progressed with funding reallocated from the withdrawn GBF scheme and surplus GBF from the rescoped Powering Up Enterprise scheme.
(MHCLG Change Request approved 15/06/2021).
SSLEP funding is a mixture of GBF (as shown, left) and other SSLEP funds (LGF switch funds).
Scheme is progressing well, GBF is fully spent and 30% of forecasted match has already been spent
</t>
  </si>
  <si>
    <t xml:space="preserve">3 of 4 contingency schemes to be progressed with funding reallocated from the withdrawn GBF scheme and surplus GBF from the rescoped Powering Up Enterprise scheme.
(MHCLG Change Request approved 15/06/2021).
SSLEP funding is a mixture of GBF (as shown, left) and other SSLEP funds (LGF switch funds)
STATUS: chasing Heads of Terms so that contract can be drafted.
There is some uncertainty re ability of the scheme to deliver within the funding spend timescale.
</t>
  </si>
  <si>
    <t>Getting Building Fund Q2 2021/22</t>
  </si>
  <si>
    <t>Awaiting contract</t>
  </si>
  <si>
    <t>LA match reported</t>
  </si>
  <si>
    <t>Total match forecast</t>
  </si>
  <si>
    <t xml:space="preserve">LA match </t>
  </si>
  <si>
    <t>Forecast</t>
  </si>
  <si>
    <t>Achieved</t>
  </si>
  <si>
    <t xml:space="preserve">Private match </t>
  </si>
  <si>
    <t xml:space="preserve">Other public match </t>
  </si>
  <si>
    <t>Total match achieved to end of Q2</t>
  </si>
  <si>
    <t>All GBF spent. Progressing well</t>
  </si>
  <si>
    <t>Progressing. Some slippage but mitigation in place.</t>
  </si>
  <si>
    <t>All GBF spent.
Progressing well</t>
  </si>
  <si>
    <t>Contract signed 30/09/21.
Pending start</t>
  </si>
  <si>
    <t>GBF- current UNDERSPEND (completed schemes)</t>
  </si>
  <si>
    <t>Drakelow Park (SSLEP as co-investor)</t>
  </si>
  <si>
    <t>Allocation</t>
  </si>
  <si>
    <t>Newcastle-u-Lyme</t>
  </si>
  <si>
    <t>Staffs Moorlands</t>
  </si>
  <si>
    <t>County-wide</t>
  </si>
  <si>
    <t>South Staffs</t>
  </si>
  <si>
    <t xml:space="preserve">4 of 4 contingency schemes to be progressed with funding reallocated from the withdrawn GBF scheme and surplus GBF from the rescoped Powering Up Enterprise scheme.
(MHCLG Change Request approved 15/06/2021).
SSLEP funding is a mixture of GBF (as shown, left) and other SSLEP funds (LGF switch funds)
STATUS: contract completed 12/11/21. Scheme is forecast to complete by end March 2021.
</t>
  </si>
  <si>
    <t>STATUS</t>
  </si>
  <si>
    <t>De-allocated</t>
  </si>
  <si>
    <t>In progress</t>
  </si>
  <si>
    <t>Complete</t>
  </si>
  <si>
    <t>Completed</t>
  </si>
  <si>
    <t>Starts 22/11/21</t>
  </si>
  <si>
    <t>Starting on site from October onwards</t>
  </si>
  <si>
    <t>Amended in Q2 MHCLG reporting but not in the SPMG reports.</t>
  </si>
  <si>
    <t xml:space="preserve">GBF underspend £833 moved from the SEF C,F,H schemes to SEFG and the SSLEP other funding for SEF G reduced by £833 </t>
  </si>
  <si>
    <t>Contract signed 12/11/21
Pending start</t>
  </si>
  <si>
    <t>Contract signed 30/09/21 
Awaiting tender returns</t>
  </si>
  <si>
    <t>* of which £523,252 is Other SSLEP funding</t>
  </si>
  <si>
    <t>13 schemes contracted</t>
  </si>
  <si>
    <t>1 scheme - contract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</si>
</sst>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0.0"/>
    <numFmt numFmtId="165" formatCode="&quot;£&quot;#,##0"/>
    <numFmt numFmtId="166" formatCode="_(&quot;£&quot;* #,##0.00_);_(&quot;£&quot;* \(#,##0.00\);_(&quot;£&quot;* &quot;-&quot;??_);_(@_)"/>
    <numFmt numFmtId="167" formatCode="0.0%"/>
  </numFmts>
  <fonts count="24" x14ac:knownFonts="1">
    <font>
      <sz val="12"/>
      <color theme="1"/>
      <name val="Arial"/>
      <family val="2"/>
    </font>
    <font>
      <sz val="12"/>
      <color theme="1"/>
      <name val="Verdana"/>
      <family val="2"/>
    </font>
    <font>
      <sz val="12"/>
      <color theme="1"/>
      <name val="Verdana"/>
      <family val="2"/>
    </font>
    <font>
      <b/>
      <sz val="12"/>
      <color theme="1"/>
      <name val="Arial"/>
      <family val="2"/>
    </font>
    <font>
      <b/>
      <u/>
      <sz val="12"/>
      <color theme="1"/>
      <name val="Arial"/>
      <family val="2"/>
    </font>
    <font>
      <sz val="8"/>
      <name val="Arial"/>
      <family val="2"/>
    </font>
    <font>
      <i/>
      <sz val="12"/>
      <color theme="1"/>
      <name val="Arial"/>
      <family val="2"/>
    </font>
    <font>
      <b/>
      <sz val="10"/>
      <color theme="1"/>
      <name val="Arial"/>
      <family val="2"/>
    </font>
    <font>
      <b/>
      <sz val="16"/>
      <color theme="1"/>
      <name val="Arial"/>
      <family val="2"/>
    </font>
    <font>
      <b/>
      <sz val="18"/>
      <color theme="1"/>
      <name val="Arial"/>
      <family val="2"/>
    </font>
    <font>
      <b/>
      <sz val="12"/>
      <color rgb="FFFF0000"/>
      <name val="Arial"/>
      <family val="2"/>
    </font>
    <font>
      <sz val="12"/>
      <color theme="1"/>
      <name val="Arial"/>
      <family val="2"/>
    </font>
    <font>
      <b/>
      <sz val="18"/>
      <color rgb="FFFF0000"/>
      <name val="Arial"/>
      <family val="2"/>
    </font>
    <font>
      <sz val="12"/>
      <name val="Arial"/>
      <family val="2"/>
    </font>
    <font>
      <b/>
      <sz val="12"/>
      <name val="Arial"/>
      <family val="2"/>
    </font>
    <font>
      <sz val="12"/>
      <color rgb="FF0070C0"/>
      <name val="Arial"/>
      <family val="2"/>
    </font>
    <font>
      <sz val="8"/>
      <color theme="1"/>
      <name val="Arial"/>
      <family val="2"/>
    </font>
    <font>
      <sz val="12"/>
      <color rgb="FFFF0000"/>
      <name val="Arial"/>
      <family val="2"/>
    </font>
    <font>
      <b/>
      <sz val="10"/>
      <color rgb="FF000000"/>
      <name val="Arial"/>
      <family val="2"/>
    </font>
    <font>
      <sz val="10"/>
      <color theme="1"/>
      <name val="Arial"/>
      <family val="2"/>
    </font>
    <font>
      <sz val="12"/>
      <color theme="0"/>
      <name val="Arial"/>
      <family val="2"/>
    </font>
    <font>
      <b/>
      <sz val="12"/>
      <color theme="1"/>
      <name val="Verdana"/>
      <family val="2"/>
    </font>
    <font>
      <b/>
      <sz val="14"/>
      <color theme="0"/>
      <name val="Verdana"/>
      <family val="2"/>
    </font>
    <font>
      <b/>
      <sz val="12"/>
      <color theme="0"/>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99FF"/>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166" fontId="11" fillId="0" borderId="0" applyFont="0" applyFill="0" applyBorder="0" applyAlignment="0" applyProtection="0"/>
  </cellStyleXfs>
  <cellXfs count="383">
    <xf numFmtId="0" fontId="0" fillId="0" borderId="0" xfId="0"/>
    <xf numFmtId="0" fontId="0" fillId="0" borderId="0" xfId="0" applyAlignment="1">
      <alignment horizontal="center"/>
    </xf>
    <xf numFmtId="0" fontId="3" fillId="0" borderId="0" xfId="0" applyFont="1"/>
    <xf numFmtId="0" fontId="0" fillId="0" borderId="0" xfId="0" applyBorder="1" applyAlignment="1">
      <alignment horizontal="center"/>
    </xf>
    <xf numFmtId="0" fontId="0" fillId="0" borderId="9" xfId="0" applyBorder="1" applyAlignment="1">
      <alignment horizontal="center"/>
    </xf>
    <xf numFmtId="0" fontId="0" fillId="0" borderId="8" xfId="0" applyBorder="1"/>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wrapText="1"/>
    </xf>
    <xf numFmtId="0" fontId="4" fillId="0" borderId="2" xfId="0" applyFont="1" applyBorder="1"/>
    <xf numFmtId="0" fontId="0" fillId="0" borderId="13" xfId="0" applyBorder="1" applyAlignment="1">
      <alignment horizontal="left" vertical="center" wrapText="1"/>
    </xf>
    <xf numFmtId="0" fontId="0" fillId="0" borderId="0" xfId="0" applyBorder="1"/>
    <xf numFmtId="0" fontId="0" fillId="0" borderId="19" xfId="0" applyBorder="1" applyAlignment="1">
      <alignment horizontal="left" vertical="center" wrapText="1"/>
    </xf>
    <xf numFmtId="0" fontId="3" fillId="0" borderId="6" xfId="0" applyFont="1" applyBorder="1" applyAlignment="1">
      <alignment horizontal="center"/>
    </xf>
    <xf numFmtId="0" fontId="6" fillId="0" borderId="18" xfId="0" applyFont="1" applyBorder="1" applyAlignment="1">
      <alignment horizontal="left" vertical="center" wrapText="1"/>
    </xf>
    <xf numFmtId="0" fontId="0" fillId="0" borderId="13" xfId="0" applyBorder="1" applyAlignment="1">
      <alignment horizontal="center" vertical="center"/>
    </xf>
    <xf numFmtId="3" fontId="0" fillId="0" borderId="13" xfId="0" applyNumberFormat="1" applyBorder="1" applyAlignment="1">
      <alignment horizontal="center" vertical="center"/>
    </xf>
    <xf numFmtId="0" fontId="3" fillId="0" borderId="10" xfId="0" applyFont="1" applyFill="1" applyBorder="1" applyAlignment="1">
      <alignment horizontal="right" vertical="center" wrapText="1"/>
    </xf>
    <xf numFmtId="0" fontId="0" fillId="0" borderId="18" xfId="0" applyBorder="1" applyAlignment="1">
      <alignment horizontal="center" vertical="center"/>
    </xf>
    <xf numFmtId="3" fontId="0" fillId="0" borderId="18" xfId="0" applyNumberFormat="1" applyBorder="1" applyAlignment="1">
      <alignment horizontal="center" vertical="center"/>
    </xf>
    <xf numFmtId="3" fontId="3" fillId="0" borderId="23" xfId="0" applyNumberFormat="1" applyFont="1" applyBorder="1" applyAlignment="1">
      <alignment horizontal="center"/>
    </xf>
    <xf numFmtId="3" fontId="3" fillId="0" borderId="24" xfId="0" applyNumberFormat="1" applyFont="1" applyBorder="1" applyAlignment="1">
      <alignment horizontal="center"/>
    </xf>
    <xf numFmtId="164" fontId="3" fillId="0" borderId="24" xfId="0" applyNumberFormat="1" applyFont="1" applyBorder="1" applyAlignment="1">
      <alignment horizontal="center"/>
    </xf>
    <xf numFmtId="3" fontId="3" fillId="0" borderId="25" xfId="0" applyNumberFormat="1" applyFont="1" applyBorder="1" applyAlignment="1">
      <alignment horizontal="center"/>
    </xf>
    <xf numFmtId="0" fontId="3" fillId="0" borderId="10" xfId="0" applyFont="1" applyBorder="1" applyAlignment="1">
      <alignment horizontal="left"/>
    </xf>
    <xf numFmtId="0" fontId="0" fillId="0" borderId="17" xfId="0" applyBorder="1" applyAlignment="1">
      <alignment horizontal="center" vertical="center"/>
    </xf>
    <xf numFmtId="3" fontId="0" fillId="0" borderId="17" xfId="0" applyNumberFormat="1" applyBorder="1" applyAlignment="1">
      <alignment horizontal="center" vertical="center"/>
    </xf>
    <xf numFmtId="0" fontId="7" fillId="0" borderId="23" xfId="0" applyFont="1" applyBorder="1" applyAlignment="1">
      <alignment horizontal="center" wrapText="1"/>
    </xf>
    <xf numFmtId="0" fontId="7" fillId="0" borderId="24" xfId="0" applyFont="1" applyBorder="1" applyAlignment="1">
      <alignment horizontal="center" wrapText="1"/>
    </xf>
    <xf numFmtId="0" fontId="7" fillId="0" borderId="25" xfId="0" applyFont="1" applyBorder="1" applyAlignment="1">
      <alignment horizontal="center" wrapText="1"/>
    </xf>
    <xf numFmtId="0" fontId="0" fillId="0" borderId="26" xfId="0" applyFont="1" applyBorder="1" applyAlignment="1">
      <alignment horizontal="left" vertical="center" wrapText="1"/>
    </xf>
    <xf numFmtId="0" fontId="3" fillId="5" borderId="10" xfId="0" applyFont="1" applyFill="1" applyBorder="1" applyAlignment="1">
      <alignment horizontal="right" vertical="center" wrapText="1"/>
    </xf>
    <xf numFmtId="3" fontId="3" fillId="5" borderId="23" xfId="0" applyNumberFormat="1" applyFont="1" applyFill="1" applyBorder="1" applyAlignment="1">
      <alignment horizontal="center"/>
    </xf>
    <xf numFmtId="3" fontId="3" fillId="5" borderId="24" xfId="0" applyNumberFormat="1" applyFont="1" applyFill="1" applyBorder="1" applyAlignment="1">
      <alignment horizontal="center"/>
    </xf>
    <xf numFmtId="164" fontId="3" fillId="5" borderId="24" xfId="0" applyNumberFormat="1" applyFont="1" applyFill="1" applyBorder="1" applyAlignment="1">
      <alignment horizontal="center"/>
    </xf>
    <xf numFmtId="3" fontId="3" fillId="5" borderId="25" xfId="0" applyNumberFormat="1" applyFont="1" applyFill="1" applyBorder="1" applyAlignment="1">
      <alignment horizontal="center"/>
    </xf>
    <xf numFmtId="0" fontId="3" fillId="5" borderId="10" xfId="0" applyFont="1" applyFill="1" applyBorder="1" applyAlignment="1">
      <alignment horizontal="left"/>
    </xf>
    <xf numFmtId="0" fontId="7" fillId="5" borderId="23" xfId="0" applyFont="1" applyFill="1" applyBorder="1" applyAlignment="1">
      <alignment horizontal="center" wrapText="1"/>
    </xf>
    <xf numFmtId="0" fontId="7" fillId="5" borderId="24" xfId="0" applyFont="1" applyFill="1" applyBorder="1" applyAlignment="1">
      <alignment horizontal="center" wrapText="1"/>
    </xf>
    <xf numFmtId="0" fontId="7" fillId="5" borderId="25" xfId="0" applyFont="1" applyFill="1" applyBorder="1" applyAlignment="1">
      <alignment horizontal="center" wrapText="1"/>
    </xf>
    <xf numFmtId="0" fontId="0" fillId="3" borderId="17" xfId="0" applyFont="1" applyFill="1" applyBorder="1" applyAlignment="1">
      <alignment horizontal="center" vertical="center"/>
    </xf>
    <xf numFmtId="3" fontId="0" fillId="3" borderId="17" xfId="0" applyNumberFormat="1" applyFont="1" applyFill="1" applyBorder="1" applyAlignment="1">
      <alignment horizontal="center" vertical="center"/>
    </xf>
    <xf numFmtId="0" fontId="0" fillId="0" borderId="9" xfId="0" applyBorder="1"/>
    <xf numFmtId="0" fontId="3" fillId="0" borderId="6" xfId="0" applyFont="1" applyBorder="1"/>
    <xf numFmtId="0" fontId="3" fillId="0" borderId="7" xfId="0" applyFont="1" applyBorder="1"/>
    <xf numFmtId="0" fontId="0" fillId="0" borderId="8" xfId="0" applyBorder="1" applyAlignment="1">
      <alignment horizontal="center"/>
    </xf>
    <xf numFmtId="0" fontId="0" fillId="3" borderId="13" xfId="0" applyFont="1" applyFill="1" applyBorder="1" applyAlignment="1">
      <alignment horizontal="center" vertical="center"/>
    </xf>
    <xf numFmtId="3" fontId="0" fillId="3" borderId="13" xfId="0" applyNumberFormat="1" applyFont="1" applyFill="1" applyBorder="1" applyAlignment="1">
      <alignment horizontal="center" vertical="center"/>
    </xf>
    <xf numFmtId="0" fontId="0" fillId="5" borderId="13" xfId="0" applyFont="1" applyFill="1" applyBorder="1" applyAlignment="1">
      <alignment horizontal="center" vertical="center"/>
    </xf>
    <xf numFmtId="3" fontId="0" fillId="5" borderId="13" xfId="0" applyNumberFormat="1" applyFont="1" applyFill="1" applyBorder="1" applyAlignment="1">
      <alignment horizontal="center" vertical="center"/>
    </xf>
    <xf numFmtId="0" fontId="0" fillId="2" borderId="13" xfId="0" applyFont="1" applyFill="1" applyBorder="1" applyAlignment="1">
      <alignment horizontal="center" vertical="center"/>
    </xf>
    <xf numFmtId="3" fontId="0" fillId="2" borderId="13" xfId="0" applyNumberFormat="1" applyFont="1" applyFill="1" applyBorder="1" applyAlignment="1">
      <alignment horizontal="center" vertical="center"/>
    </xf>
    <xf numFmtId="0" fontId="0" fillId="5" borderId="26"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3" fillId="0" borderId="0" xfId="0" applyFont="1" applyBorder="1"/>
    <xf numFmtId="0" fontId="3" fillId="0" borderId="8"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0" fillId="0" borderId="0" xfId="0" applyAlignment="1">
      <alignment horizontal="left"/>
    </xf>
    <xf numFmtId="0" fontId="3" fillId="0" borderId="17" xfId="0" applyFont="1" applyBorder="1" applyAlignment="1">
      <alignment horizontal="center" vertical="center" wrapText="1"/>
    </xf>
    <xf numFmtId="0" fontId="8" fillId="10" borderId="0" xfId="0" applyFont="1" applyFill="1" applyBorder="1" applyAlignment="1">
      <alignment wrapText="1"/>
    </xf>
    <xf numFmtId="0" fontId="0" fillId="10" borderId="0" xfId="0" applyFill="1" applyBorder="1" applyAlignment="1">
      <alignment wrapText="1"/>
    </xf>
    <xf numFmtId="0" fontId="0" fillId="0" borderId="0" xfId="0" applyAlignment="1">
      <alignment horizontal="left" wrapText="1"/>
    </xf>
    <xf numFmtId="0" fontId="0" fillId="0" borderId="13" xfId="0" applyBorder="1" applyAlignment="1">
      <alignment wrapText="1"/>
    </xf>
    <xf numFmtId="0" fontId="0" fillId="0" borderId="13" xfId="0" applyBorder="1"/>
    <xf numFmtId="0" fontId="0" fillId="0" borderId="31" xfId="0" applyBorder="1" applyAlignment="1">
      <alignment wrapText="1"/>
    </xf>
    <xf numFmtId="0" fontId="0" fillId="0" borderId="32" xfId="0" applyBorder="1" applyAlignment="1">
      <alignment wrapText="1"/>
    </xf>
    <xf numFmtId="0" fontId="0" fillId="0" borderId="32" xfId="0" applyBorder="1"/>
    <xf numFmtId="0" fontId="0" fillId="0" borderId="26" xfId="0" applyBorder="1" applyAlignment="1">
      <alignment wrapText="1"/>
    </xf>
    <xf numFmtId="0" fontId="0" fillId="0" borderId="5" xfId="0" applyBorder="1" applyAlignment="1">
      <alignment wrapText="1"/>
    </xf>
    <xf numFmtId="0" fontId="3" fillId="0" borderId="29" xfId="0" applyFont="1" applyFill="1" applyBorder="1" applyAlignment="1">
      <alignment horizontal="center"/>
    </xf>
    <xf numFmtId="0" fontId="3" fillId="0" borderId="1" xfId="0" applyFont="1" applyBorder="1" applyAlignment="1">
      <alignment wrapText="1"/>
    </xf>
    <xf numFmtId="0" fontId="0" fillId="0" borderId="17" xfId="0" applyFill="1" applyBorder="1" applyAlignment="1">
      <alignment vertical="center" wrapText="1"/>
    </xf>
    <xf numFmtId="0" fontId="0" fillId="0" borderId="0" xfId="0" applyAlignment="1">
      <alignment vertical="center"/>
    </xf>
    <xf numFmtId="0" fontId="0" fillId="0" borderId="13" xfId="0" applyFill="1" applyBorder="1" applyAlignment="1">
      <alignment vertical="center" wrapText="1"/>
    </xf>
    <xf numFmtId="0" fontId="3" fillId="0" borderId="13" xfId="0" applyFont="1" applyFill="1" applyBorder="1" applyAlignment="1">
      <alignment vertical="center" wrapText="1"/>
    </xf>
    <xf numFmtId="0" fontId="0" fillId="0" borderId="18" xfId="0" applyFont="1" applyFill="1" applyBorder="1" applyAlignment="1">
      <alignment horizontal="center" vertical="center"/>
    </xf>
    <xf numFmtId="3" fontId="0" fillId="0" borderId="18"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4" fillId="0" borderId="2" xfId="0" applyFont="1" applyBorder="1" applyAlignment="1">
      <alignment horizontal="center" vertical="center" wrapText="1"/>
    </xf>
    <xf numFmtId="0" fontId="0" fillId="7" borderId="18" xfId="0" applyFont="1" applyFill="1" applyBorder="1" applyAlignment="1">
      <alignment horizontal="center" vertical="center"/>
    </xf>
    <xf numFmtId="3" fontId="0" fillId="7" borderId="18" xfId="0" applyNumberFormat="1" applyFont="1" applyFill="1" applyBorder="1" applyAlignment="1">
      <alignment horizontal="center" vertical="center"/>
    </xf>
    <xf numFmtId="0" fontId="0" fillId="7" borderId="22" xfId="0" applyFont="1" applyFill="1" applyBorder="1" applyAlignment="1">
      <alignment horizontal="center" vertical="center"/>
    </xf>
    <xf numFmtId="0" fontId="0" fillId="7" borderId="17" xfId="0" applyFont="1" applyFill="1" applyBorder="1" applyAlignment="1">
      <alignment horizontal="center" vertical="center"/>
    </xf>
    <xf numFmtId="3" fontId="0" fillId="7" borderId="17" xfId="0" applyNumberFormat="1" applyFont="1" applyFill="1" applyBorder="1" applyAlignment="1">
      <alignment horizontal="center" vertical="center"/>
    </xf>
    <xf numFmtId="0" fontId="0" fillId="7" borderId="20" xfId="0" applyFont="1" applyFill="1" applyBorder="1" applyAlignment="1">
      <alignment horizontal="center" vertical="center"/>
    </xf>
    <xf numFmtId="0" fontId="0" fillId="7" borderId="13" xfId="0" applyFont="1" applyFill="1" applyBorder="1" applyAlignment="1">
      <alignment horizontal="center" vertical="center"/>
    </xf>
    <xf numFmtId="3" fontId="0" fillId="7" borderId="13" xfId="0" applyNumberFormat="1" applyFont="1" applyFill="1" applyBorder="1" applyAlignment="1">
      <alignment horizontal="center" vertical="center"/>
    </xf>
    <xf numFmtId="0" fontId="0" fillId="7" borderId="21" xfId="0" applyFont="1" applyFill="1" applyBorder="1" applyAlignment="1">
      <alignment horizontal="center" vertical="center"/>
    </xf>
    <xf numFmtId="9" fontId="0" fillId="0" borderId="13" xfId="0" applyNumberFormat="1" applyBorder="1"/>
    <xf numFmtId="0" fontId="0" fillId="0" borderId="31" xfId="0" applyBorder="1"/>
    <xf numFmtId="0" fontId="7" fillId="5" borderId="32" xfId="0" applyFont="1" applyFill="1" applyBorder="1" applyAlignment="1">
      <alignment horizontal="center" wrapText="1"/>
    </xf>
    <xf numFmtId="0" fontId="7" fillId="5" borderId="33" xfId="0" applyFont="1" applyFill="1" applyBorder="1" applyAlignment="1">
      <alignment horizontal="center" wrapText="1"/>
    </xf>
    <xf numFmtId="9" fontId="0" fillId="0" borderId="21" xfId="0" applyNumberFormat="1" applyBorder="1"/>
    <xf numFmtId="9" fontId="0" fillId="0" borderId="29" xfId="0" applyNumberFormat="1" applyBorder="1"/>
    <xf numFmtId="9" fontId="0" fillId="0" borderId="30" xfId="0" applyNumberFormat="1" applyBorder="1"/>
    <xf numFmtId="9" fontId="3" fillId="5" borderId="24" xfId="0" applyNumberFormat="1" applyFont="1" applyFill="1" applyBorder="1"/>
    <xf numFmtId="0" fontId="0" fillId="0" borderId="0" xfId="0" applyFill="1" applyBorder="1" applyAlignment="1">
      <alignment horizontal="center"/>
    </xf>
    <xf numFmtId="0" fontId="7" fillId="0" borderId="0" xfId="0" applyFont="1" applyFill="1" applyBorder="1" applyAlignment="1">
      <alignment horizontal="center" wrapText="1"/>
    </xf>
    <xf numFmtId="0" fontId="0" fillId="0" borderId="0" xfId="0" applyFill="1" applyBorder="1"/>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9" fillId="0" borderId="0" xfId="0" applyFont="1" applyFill="1" applyBorder="1" applyAlignment="1">
      <alignment vertical="center"/>
    </xf>
    <xf numFmtId="9" fontId="0" fillId="0" borderId="18" xfId="0" applyNumberFormat="1" applyBorder="1"/>
    <xf numFmtId="0" fontId="0" fillId="0" borderId="13" xfId="0" applyFont="1" applyFill="1" applyBorder="1" applyAlignment="1">
      <alignment horizontal="center" vertical="center"/>
    </xf>
    <xf numFmtId="3" fontId="0" fillId="0" borderId="13" xfId="0" applyNumberFormat="1" applyFont="1" applyFill="1" applyBorder="1" applyAlignment="1">
      <alignment horizontal="center" vertical="center"/>
    </xf>
    <xf numFmtId="0" fontId="0" fillId="0" borderId="21" xfId="0" applyFont="1" applyFill="1" applyBorder="1" applyAlignment="1">
      <alignment horizontal="center" vertical="center"/>
    </xf>
    <xf numFmtId="9" fontId="0" fillId="0" borderId="22" xfId="0" applyNumberFormat="1" applyBorder="1"/>
    <xf numFmtId="0" fontId="3" fillId="0" borderId="10" xfId="0" applyFont="1" applyBorder="1" applyAlignment="1">
      <alignment horizontal="center" vertical="center"/>
    </xf>
    <xf numFmtId="0" fontId="3" fillId="0" borderId="14" xfId="0" applyFont="1" applyBorder="1" applyAlignment="1">
      <alignment horizontal="center" vertical="center"/>
    </xf>
    <xf numFmtId="165" fontId="3" fillId="6" borderId="1" xfId="0" applyNumberFormat="1" applyFont="1" applyFill="1" applyBorder="1" applyAlignment="1">
      <alignment horizontal="center" vertical="center" wrapText="1"/>
    </xf>
    <xf numFmtId="165" fontId="0" fillId="0" borderId="34" xfId="0" applyNumberFormat="1" applyBorder="1"/>
    <xf numFmtId="0" fontId="3" fillId="0" borderId="15" xfId="0" applyFont="1" applyBorder="1" applyAlignment="1">
      <alignment horizontal="center" vertical="center" wrapText="1"/>
    </xf>
    <xf numFmtId="165" fontId="0" fillId="0" borderId="0" xfId="0" applyNumberFormat="1"/>
    <xf numFmtId="165" fontId="3" fillId="0" borderId="0" xfId="0" applyNumberFormat="1" applyFont="1"/>
    <xf numFmtId="0" fontId="16" fillId="0" borderId="0" xfId="0" applyFont="1" applyAlignment="1">
      <alignment wrapText="1"/>
    </xf>
    <xf numFmtId="165" fontId="0" fillId="6" borderId="19" xfId="0" applyNumberFormat="1" applyFill="1" applyBorder="1"/>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0" borderId="8" xfId="0" applyFill="1" applyBorder="1" applyAlignment="1">
      <alignment horizontal="left" wrapText="1"/>
    </xf>
    <xf numFmtId="165" fontId="3" fillId="14" borderId="1" xfId="0" applyNumberFormat="1" applyFont="1" applyFill="1" applyBorder="1" applyAlignment="1">
      <alignment horizontal="center" vertical="center" wrapText="1"/>
    </xf>
    <xf numFmtId="165" fontId="0" fillId="0" borderId="35" xfId="0" applyNumberFormat="1" applyBorder="1"/>
    <xf numFmtId="0" fontId="0" fillId="0" borderId="13" xfId="0" applyBorder="1" applyAlignment="1">
      <alignment vertical="center" wrapText="1"/>
    </xf>
    <xf numFmtId="165" fontId="3" fillId="13"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3" fillId="14" borderId="35" xfId="0" applyNumberFormat="1" applyFont="1" applyFill="1" applyBorder="1"/>
    <xf numFmtId="165" fontId="3" fillId="14" borderId="38" xfId="0" applyNumberFormat="1" applyFont="1" applyFill="1" applyBorder="1"/>
    <xf numFmtId="165" fontId="14" fillId="14" borderId="38" xfId="0" applyNumberFormat="1" applyFont="1" applyFill="1" applyBorder="1"/>
    <xf numFmtId="165" fontId="3" fillId="0" borderId="16" xfId="0" applyNumberFormat="1" applyFont="1" applyBorder="1" applyAlignment="1">
      <alignment horizontal="center" vertical="center"/>
    </xf>
    <xf numFmtId="165" fontId="3" fillId="13" borderId="16" xfId="0" applyNumberFormat="1" applyFont="1" applyFill="1" applyBorder="1" applyAlignment="1">
      <alignment horizontal="center" vertical="center"/>
    </xf>
    <xf numFmtId="165" fontId="3" fillId="6" borderId="16" xfId="0" applyNumberFormat="1" applyFont="1" applyFill="1" applyBorder="1" applyAlignment="1">
      <alignment horizontal="center" vertical="center" wrapText="1"/>
    </xf>
    <xf numFmtId="165" fontId="3" fillId="3" borderId="7" xfId="0" applyNumberFormat="1" applyFont="1" applyFill="1" applyBorder="1" applyAlignment="1">
      <alignment vertical="center" wrapText="1"/>
    </xf>
    <xf numFmtId="9" fontId="3" fillId="13" borderId="16" xfId="0" applyNumberFormat="1" applyFont="1" applyFill="1" applyBorder="1" applyAlignment="1">
      <alignment horizontal="center" vertical="center"/>
    </xf>
    <xf numFmtId="165" fontId="3" fillId="13" borderId="16" xfId="0" applyNumberFormat="1" applyFont="1" applyFill="1" applyBorder="1" applyAlignment="1">
      <alignment horizontal="center" vertical="center" wrapText="1"/>
    </xf>
    <xf numFmtId="165" fontId="3" fillId="4" borderId="16"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10" fontId="3" fillId="4" borderId="1" xfId="0" applyNumberFormat="1" applyFont="1" applyFill="1" applyBorder="1" applyAlignment="1">
      <alignment horizontal="center" vertical="center"/>
    </xf>
    <xf numFmtId="165" fontId="3" fillId="11" borderId="1" xfId="0" applyNumberFormat="1" applyFont="1" applyFill="1" applyBorder="1" applyAlignment="1">
      <alignment horizontal="center" vertical="center" wrapText="1"/>
    </xf>
    <xf numFmtId="10" fontId="3" fillId="11" borderId="1" xfId="0" applyNumberFormat="1" applyFont="1" applyFill="1" applyBorder="1" applyAlignment="1">
      <alignment horizontal="center" vertical="center"/>
    </xf>
    <xf numFmtId="0" fontId="3" fillId="5" borderId="10" xfId="0" applyFont="1" applyFill="1" applyBorder="1" applyAlignment="1">
      <alignment horizontal="left" wrapText="1"/>
    </xf>
    <xf numFmtId="0" fontId="4" fillId="0" borderId="0" xfId="0" applyFont="1" applyFill="1" applyBorder="1" applyAlignment="1">
      <alignment wrapText="1"/>
    </xf>
    <xf numFmtId="0" fontId="3" fillId="0" borderId="0" xfId="0" applyFont="1" applyFill="1" applyBorder="1" applyAlignment="1">
      <alignment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Border="1"/>
    <xf numFmtId="0" fontId="7" fillId="0" borderId="8" xfId="0" applyFont="1" applyFill="1" applyBorder="1" applyAlignment="1">
      <alignment horizontal="center" wrapText="1"/>
    </xf>
    <xf numFmtId="0" fontId="0" fillId="0" borderId="8" xfId="0" applyFont="1" applyFill="1" applyBorder="1" applyAlignment="1">
      <alignment horizontal="center" vertical="center"/>
    </xf>
    <xf numFmtId="0" fontId="0" fillId="0" borderId="7" xfId="0" applyBorder="1"/>
    <xf numFmtId="0" fontId="3" fillId="5" borderId="5" xfId="0" applyFont="1" applyFill="1" applyBorder="1" applyAlignment="1">
      <alignment horizontal="right" vertical="center" wrapText="1"/>
    </xf>
    <xf numFmtId="3" fontId="3" fillId="5" borderId="41" xfId="0" applyNumberFormat="1" applyFont="1" applyFill="1" applyBorder="1" applyAlignment="1">
      <alignment horizontal="center"/>
    </xf>
    <xf numFmtId="3" fontId="3" fillId="5" borderId="42" xfId="0" applyNumberFormat="1" applyFont="1" applyFill="1" applyBorder="1" applyAlignment="1">
      <alignment horizontal="center"/>
    </xf>
    <xf numFmtId="164" fontId="3" fillId="5" borderId="42" xfId="0" applyNumberFormat="1" applyFont="1" applyFill="1" applyBorder="1" applyAlignment="1">
      <alignment horizontal="center"/>
    </xf>
    <xf numFmtId="3" fontId="3" fillId="5" borderId="43" xfId="0" applyNumberFormat="1" applyFont="1" applyFill="1" applyBorder="1" applyAlignment="1">
      <alignment horizontal="center"/>
    </xf>
    <xf numFmtId="0" fontId="0" fillId="0" borderId="31" xfId="0" applyFont="1" applyBorder="1" applyAlignment="1">
      <alignment horizontal="left" vertical="center" wrapText="1"/>
    </xf>
    <xf numFmtId="0" fontId="0" fillId="7" borderId="32" xfId="0" applyFont="1" applyFill="1" applyBorder="1" applyAlignment="1">
      <alignment horizontal="center" vertical="center"/>
    </xf>
    <xf numFmtId="3" fontId="0" fillId="7" borderId="32" xfId="0" applyNumberFormat="1" applyFont="1" applyFill="1" applyBorder="1" applyAlignment="1">
      <alignment horizontal="center" vertical="center"/>
    </xf>
    <xf numFmtId="0" fontId="0" fillId="7" borderId="33" xfId="0" applyFont="1" applyFill="1" applyBorder="1" applyAlignment="1">
      <alignment horizontal="center" vertical="center"/>
    </xf>
    <xf numFmtId="0" fontId="0" fillId="0" borderId="28" xfId="0" applyBorder="1" applyAlignment="1">
      <alignment wrapText="1"/>
    </xf>
    <xf numFmtId="165" fontId="3" fillId="11" borderId="11" xfId="0" applyNumberFormat="1" applyFont="1" applyFill="1" applyBorder="1" applyAlignment="1">
      <alignment horizontal="center" vertical="center" wrapText="1"/>
    </xf>
    <xf numFmtId="165" fontId="0" fillId="11" borderId="37" xfId="0" applyNumberFormat="1" applyFill="1" applyBorder="1" applyAlignment="1">
      <alignment wrapText="1"/>
    </xf>
    <xf numFmtId="9" fontId="0" fillId="6" borderId="20" xfId="0" applyNumberFormat="1" applyFill="1" applyBorder="1"/>
    <xf numFmtId="165" fontId="0" fillId="6" borderId="13" xfId="0" applyNumberFormat="1" applyFill="1" applyBorder="1"/>
    <xf numFmtId="9" fontId="0" fillId="16" borderId="26" xfId="0" applyNumberFormat="1" applyFill="1" applyBorder="1"/>
    <xf numFmtId="165" fontId="0" fillId="16" borderId="26" xfId="0" applyNumberFormat="1" applyFill="1" applyBorder="1"/>
    <xf numFmtId="165" fontId="0" fillId="16" borderId="21" xfId="0" applyNumberFormat="1" applyFill="1" applyBorder="1"/>
    <xf numFmtId="0" fontId="17" fillId="0" borderId="0" xfId="0" applyFont="1"/>
    <xf numFmtId="0" fontId="3" fillId="0" borderId="1" xfId="0" applyFont="1" applyBorder="1" applyAlignment="1">
      <alignment vertical="center" wrapText="1"/>
    </xf>
    <xf numFmtId="165" fontId="3" fillId="6" borderId="12" xfId="0" applyNumberFormat="1" applyFont="1" applyFill="1" applyBorder="1" applyAlignment="1">
      <alignment horizontal="center" vertical="center" wrapText="1"/>
    </xf>
    <xf numFmtId="165" fontId="3" fillId="6" borderId="7" xfId="0" applyNumberFormat="1" applyFont="1" applyFill="1" applyBorder="1" applyAlignment="1">
      <alignment horizontal="center" vertical="center" wrapText="1"/>
    </xf>
    <xf numFmtId="165" fontId="0" fillId="13" borderId="35" xfId="0" applyNumberFormat="1" applyFill="1" applyBorder="1"/>
    <xf numFmtId="165" fontId="3" fillId="14" borderId="44" xfId="0" applyNumberFormat="1" applyFont="1" applyFill="1" applyBorder="1"/>
    <xf numFmtId="165" fontId="0" fillId="13" borderId="15" xfId="0" applyNumberFormat="1" applyFill="1" applyBorder="1"/>
    <xf numFmtId="165" fontId="0" fillId="6" borderId="45" xfId="0" applyNumberFormat="1" applyFill="1" applyBorder="1"/>
    <xf numFmtId="165" fontId="0" fillId="6" borderId="18" xfId="0" applyNumberFormat="1" applyFill="1" applyBorder="1"/>
    <xf numFmtId="9" fontId="0" fillId="6" borderId="46" xfId="0" applyNumberFormat="1" applyFill="1" applyBorder="1"/>
    <xf numFmtId="165" fontId="3" fillId="4" borderId="14" xfId="0" applyNumberFormat="1" applyFont="1" applyFill="1" applyBorder="1" applyAlignment="1">
      <alignment horizontal="center" vertical="center" wrapText="1"/>
    </xf>
    <xf numFmtId="165" fontId="3" fillId="13" borderId="14" xfId="0" applyNumberFormat="1" applyFont="1" applyFill="1" applyBorder="1" applyAlignment="1">
      <alignment horizontal="center" vertical="center" wrapText="1"/>
    </xf>
    <xf numFmtId="165" fontId="3" fillId="6" borderId="4" xfId="0" applyNumberFormat="1"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165" fontId="0" fillId="11" borderId="0" xfId="0" applyNumberFormat="1" applyFill="1" applyBorder="1" applyAlignment="1">
      <alignment wrapText="1"/>
    </xf>
    <xf numFmtId="165" fontId="0" fillId="16" borderId="27" xfId="0" applyNumberFormat="1" applyFill="1" applyBorder="1"/>
    <xf numFmtId="165" fontId="0" fillId="16" borderId="22" xfId="0" applyNumberFormat="1" applyFill="1" applyBorder="1"/>
    <xf numFmtId="165" fontId="3" fillId="11" borderId="14" xfId="0" applyNumberFormat="1" applyFont="1" applyFill="1" applyBorder="1" applyAlignment="1">
      <alignment vertical="center" wrapText="1"/>
    </xf>
    <xf numFmtId="9" fontId="3" fillId="3" borderId="3" xfId="0" applyNumberFormat="1" applyFont="1" applyFill="1" applyBorder="1" applyAlignment="1">
      <alignment wrapText="1"/>
    </xf>
    <xf numFmtId="165" fontId="3" fillId="11" borderId="16" xfId="0" applyNumberFormat="1" applyFont="1" applyFill="1" applyBorder="1" applyAlignment="1">
      <alignment vertical="center" wrapText="1"/>
    </xf>
    <xf numFmtId="165" fontId="3" fillId="3" borderId="14"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3" fontId="13" fillId="0" borderId="13"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0" fillId="0" borderId="29" xfId="0" applyFont="1" applyFill="1" applyBorder="1" applyAlignment="1">
      <alignment horizontal="center" vertical="center"/>
    </xf>
    <xf numFmtId="3" fontId="0"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Border="1" applyAlignment="1">
      <alignment wrapText="1"/>
    </xf>
    <xf numFmtId="0" fontId="10" fillId="0" borderId="5" xfId="0" applyFont="1" applyBorder="1" applyAlignment="1">
      <alignment vertical="top"/>
    </xf>
    <xf numFmtId="0" fontId="10" fillId="0" borderId="6" xfId="0" applyFont="1" applyBorder="1" applyAlignment="1">
      <alignment vertical="top"/>
    </xf>
    <xf numFmtId="0" fontId="14" fillId="0" borderId="1" xfId="0" applyFont="1" applyBorder="1" applyAlignment="1">
      <alignment horizontal="center" wrapText="1"/>
    </xf>
    <xf numFmtId="0" fontId="19" fillId="0" borderId="13" xfId="0" applyFont="1" applyFill="1" applyBorder="1" applyAlignment="1">
      <alignment horizontal="center" wrapText="1"/>
    </xf>
    <xf numFmtId="0" fontId="18" fillId="0" borderId="10" xfId="0" applyFont="1" applyBorder="1" applyAlignment="1">
      <alignment horizontal="center"/>
    </xf>
    <xf numFmtId="0" fontId="18" fillId="4" borderId="24" xfId="0" applyFont="1" applyFill="1" applyBorder="1" applyAlignment="1">
      <alignment horizontal="center"/>
    </xf>
    <xf numFmtId="0" fontId="18" fillId="4" borderId="47" xfId="0" applyFont="1" applyFill="1" applyBorder="1" applyAlignment="1">
      <alignment horizontal="center"/>
    </xf>
    <xf numFmtId="0" fontId="18" fillId="4" borderId="47" xfId="0" applyFont="1" applyFill="1" applyBorder="1" applyAlignment="1">
      <alignment horizontal="center" wrapText="1"/>
    </xf>
    <xf numFmtId="0" fontId="18" fillId="5" borderId="25" xfId="0" applyFont="1" applyFill="1" applyBorder="1" applyAlignment="1">
      <alignment horizontal="center"/>
    </xf>
    <xf numFmtId="0" fontId="7" fillId="5" borderId="31" xfId="0" applyFont="1" applyFill="1" applyBorder="1" applyAlignment="1">
      <alignment horizontal="center" wrapText="1"/>
    </xf>
    <xf numFmtId="0" fontId="19" fillId="0" borderId="32" xfId="0" applyFont="1" applyFill="1" applyBorder="1" applyAlignment="1">
      <alignment horizontal="center" wrapText="1"/>
    </xf>
    <xf numFmtId="0" fontId="7" fillId="5" borderId="26" xfId="0" applyFont="1" applyFill="1" applyBorder="1" applyAlignment="1">
      <alignment horizontal="center" wrapText="1"/>
    </xf>
    <xf numFmtId="0" fontId="7" fillId="5" borderId="28" xfId="0" applyFont="1" applyFill="1" applyBorder="1" applyAlignment="1">
      <alignment horizontal="center" wrapText="1"/>
    </xf>
    <xf numFmtId="0" fontId="19" fillId="0" borderId="29" xfId="0" applyFont="1" applyFill="1" applyBorder="1" applyAlignment="1">
      <alignment horizontal="center" wrapText="1"/>
    </xf>
    <xf numFmtId="3" fontId="19" fillId="0" borderId="13" xfId="0" applyNumberFormat="1" applyFont="1" applyFill="1" applyBorder="1" applyAlignment="1">
      <alignment horizontal="center" wrapText="1"/>
    </xf>
    <xf numFmtId="0" fontId="0" fillId="0" borderId="13" xfId="0" applyFont="1" applyFill="1" applyBorder="1" applyAlignment="1">
      <alignment vertical="center" wrapText="1"/>
    </xf>
    <xf numFmtId="0" fontId="0" fillId="0" borderId="0" xfId="0" applyAlignment="1">
      <alignment vertical="center" wrapText="1"/>
    </xf>
    <xf numFmtId="6" fontId="3" fillId="0" borderId="1" xfId="0" applyNumberFormat="1" applyFont="1" applyBorder="1" applyAlignment="1">
      <alignment horizontal="center" vertical="center" wrapText="1"/>
    </xf>
    <xf numFmtId="165" fontId="0" fillId="0" borderId="0" xfId="0" applyNumberFormat="1" applyAlignment="1">
      <alignment wrapText="1"/>
    </xf>
    <xf numFmtId="0" fontId="0" fillId="0" borderId="0" xfId="0" applyAlignment="1">
      <alignment horizontal="center"/>
    </xf>
    <xf numFmtId="0" fontId="0" fillId="2" borderId="28" xfId="0" applyFont="1" applyFill="1" applyBorder="1" applyAlignment="1">
      <alignment horizontal="left" vertical="center" wrapText="1"/>
    </xf>
    <xf numFmtId="0" fontId="0" fillId="2" borderId="29" xfId="0" applyFont="1" applyFill="1" applyBorder="1" applyAlignment="1">
      <alignment horizontal="center" vertical="center"/>
    </xf>
    <xf numFmtId="3" fontId="0" fillId="2" borderId="29" xfId="0" applyNumberFormat="1" applyFont="1" applyFill="1" applyBorder="1" applyAlignment="1">
      <alignment horizontal="center" vertical="center"/>
    </xf>
    <xf numFmtId="165" fontId="0" fillId="0" borderId="14" xfId="0" applyNumberFormat="1" applyBorder="1"/>
    <xf numFmtId="0" fontId="3" fillId="0" borderId="14" xfId="0" applyFont="1" applyBorder="1" applyAlignment="1">
      <alignment horizontal="center" vertical="center" wrapText="1"/>
    </xf>
    <xf numFmtId="0" fontId="0" fillId="0" borderId="26" xfId="0" applyFill="1" applyBorder="1" applyAlignment="1">
      <alignment vertical="center" wrapText="1"/>
    </xf>
    <xf numFmtId="0" fontId="0" fillId="0" borderId="28" xfId="0" applyFill="1" applyBorder="1" applyAlignment="1">
      <alignment vertical="center" wrapText="1"/>
    </xf>
    <xf numFmtId="0" fontId="3" fillId="0" borderId="1" xfId="0" applyFont="1" applyBorder="1"/>
    <xf numFmtId="0" fontId="0" fillId="0" borderId="17" xfId="0" applyBorder="1" applyAlignment="1">
      <alignment vertical="center" wrapText="1"/>
    </xf>
    <xf numFmtId="165" fontId="3" fillId="14" borderId="49" xfId="0" applyNumberFormat="1" applyFont="1" applyFill="1" applyBorder="1"/>
    <xf numFmtId="165" fontId="3" fillId="14" borderId="50" xfId="0" applyNumberFormat="1" applyFont="1" applyFill="1" applyBorder="1"/>
    <xf numFmtId="165" fontId="3" fillId="14" borderId="51" xfId="0" applyNumberFormat="1" applyFont="1" applyFill="1" applyBorder="1"/>
    <xf numFmtId="165" fontId="14" fillId="14" borderId="50" xfId="0" applyNumberFormat="1" applyFont="1" applyFill="1" applyBorder="1"/>
    <xf numFmtId="0" fontId="0" fillId="0" borderId="1" xfId="0" applyBorder="1" applyAlignment="1">
      <alignment horizontal="center" vertical="center" wrapText="1"/>
    </xf>
    <xf numFmtId="0" fontId="3" fillId="0" borderId="14" xfId="0" applyFont="1" applyFill="1" applyBorder="1" applyAlignment="1">
      <alignment horizontal="center"/>
    </xf>
    <xf numFmtId="0" fontId="0" fillId="0" borderId="36" xfId="0" applyFill="1" applyBorder="1" applyAlignment="1">
      <alignment vertical="center" wrapText="1"/>
    </xf>
    <xf numFmtId="0" fontId="0" fillId="0" borderId="29" xfId="0" applyFill="1" applyBorder="1" applyAlignment="1">
      <alignment vertical="center" wrapText="1"/>
    </xf>
    <xf numFmtId="6" fontId="0" fillId="0" borderId="13" xfId="0" applyNumberFormat="1" applyBorder="1"/>
    <xf numFmtId="0" fontId="0" fillId="8" borderId="13" xfId="0" applyFill="1" applyBorder="1" applyAlignment="1">
      <alignment vertical="center" wrapText="1"/>
    </xf>
    <xf numFmtId="0" fontId="0" fillId="9" borderId="13" xfId="0" applyFill="1" applyBorder="1" applyAlignment="1">
      <alignment vertical="center" wrapText="1"/>
    </xf>
    <xf numFmtId="0" fontId="3" fillId="0" borderId="52" xfId="0" applyFont="1" applyBorder="1" applyAlignment="1">
      <alignment horizontal="center" vertical="center" wrapText="1"/>
    </xf>
    <xf numFmtId="0" fontId="0" fillId="8" borderId="17" xfId="0" applyFill="1" applyBorder="1" applyAlignment="1">
      <alignment vertical="center" wrapText="1"/>
    </xf>
    <xf numFmtId="0" fontId="3" fillId="0" borderId="1" xfId="0" applyFont="1" applyFill="1" applyBorder="1" applyAlignment="1">
      <alignment horizontal="center" vertical="center" wrapText="1"/>
    </xf>
    <xf numFmtId="0" fontId="9" fillId="0" borderId="6" xfId="0" applyFont="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3" fontId="0" fillId="0" borderId="6" xfId="0" applyNumberFormat="1" applyFont="1" applyFill="1" applyBorder="1" applyAlignment="1">
      <alignment horizontal="center" vertical="center"/>
    </xf>
    <xf numFmtId="0" fontId="0" fillId="0" borderId="6" xfId="0" applyFill="1" applyBorder="1"/>
    <xf numFmtId="0" fontId="0" fillId="0" borderId="1" xfId="0" applyBorder="1" applyAlignment="1">
      <alignment wrapText="1"/>
    </xf>
    <xf numFmtId="0" fontId="9" fillId="0" borderId="3" xfId="0" applyFont="1" applyBorder="1" applyAlignment="1">
      <alignment horizontal="center" vertical="center"/>
    </xf>
    <xf numFmtId="0" fontId="17" fillId="12" borderId="0" xfId="0" applyFont="1" applyFill="1"/>
    <xf numFmtId="0" fontId="0" fillId="12" borderId="0" xfId="0" applyFill="1"/>
    <xf numFmtId="0" fontId="0" fillId="0" borderId="0" xfId="0" applyBorder="1" applyAlignment="1">
      <alignment horizontal="left" vertical="center" wrapText="1"/>
    </xf>
    <xf numFmtId="0" fontId="0" fillId="10" borderId="0" xfId="0" applyFill="1" applyBorder="1" applyAlignment="1">
      <alignment horizontal="center" vertical="center"/>
    </xf>
    <xf numFmtId="165" fontId="0" fillId="4" borderId="40" xfId="0" applyNumberFormat="1" applyFill="1" applyBorder="1" applyAlignment="1">
      <alignment vertical="center"/>
    </xf>
    <xf numFmtId="165" fontId="13" fillId="4" borderId="40" xfId="0" applyNumberFormat="1" applyFont="1" applyFill="1" applyBorder="1" applyAlignment="1">
      <alignment vertical="center"/>
    </xf>
    <xf numFmtId="165" fontId="0" fillId="4" borderId="8" xfId="0" applyNumberFormat="1" applyFill="1" applyBorder="1" applyAlignment="1">
      <alignment vertical="center"/>
    </xf>
    <xf numFmtId="6" fontId="3" fillId="0" borderId="1" xfId="0" applyNumberFormat="1" applyFont="1" applyBorder="1" applyAlignment="1">
      <alignment horizontal="center" vertical="center"/>
    </xf>
    <xf numFmtId="6" fontId="3" fillId="0" borderId="0" xfId="0" applyNumberFormat="1" applyFont="1" applyAlignment="1">
      <alignment horizontal="center" vertical="center" wrapText="1"/>
    </xf>
    <xf numFmtId="0" fontId="3" fillId="0" borderId="0" xfId="0" applyFont="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5" fontId="0" fillId="9" borderId="40" xfId="0" applyNumberFormat="1" applyFill="1" applyBorder="1" applyAlignment="1">
      <alignment vertical="center"/>
    </xf>
    <xf numFmtId="165" fontId="0" fillId="3" borderId="40" xfId="0" applyNumberFormat="1" applyFill="1" applyBorder="1" applyAlignment="1">
      <alignment vertical="center"/>
    </xf>
    <xf numFmtId="165" fontId="0" fillId="7" borderId="35" xfId="0" applyNumberFormat="1" applyFill="1" applyBorder="1"/>
    <xf numFmtId="165" fontId="0" fillId="7" borderId="19" xfId="0" applyNumberFormat="1" applyFill="1" applyBorder="1"/>
    <xf numFmtId="165" fontId="0" fillId="7" borderId="13" xfId="0" applyNumberFormat="1" applyFill="1" applyBorder="1"/>
    <xf numFmtId="9" fontId="0" fillId="7" borderId="20" xfId="0" applyNumberFormat="1" applyFill="1" applyBorder="1"/>
    <xf numFmtId="165" fontId="0" fillId="7" borderId="37" xfId="0" applyNumberFormat="1" applyFill="1" applyBorder="1" applyAlignment="1">
      <alignment wrapText="1"/>
    </xf>
    <xf numFmtId="165" fontId="0" fillId="7" borderId="26" xfId="0" applyNumberFormat="1" applyFill="1" applyBorder="1"/>
    <xf numFmtId="165" fontId="0" fillId="7" borderId="21" xfId="0" applyNumberFormat="1" applyFill="1" applyBorder="1"/>
    <xf numFmtId="9" fontId="0" fillId="7" borderId="26" xfId="0" applyNumberFormat="1" applyFill="1" applyBorder="1"/>
    <xf numFmtId="165" fontId="0" fillId="7" borderId="39" xfId="0" applyNumberFormat="1" applyFill="1" applyBorder="1"/>
    <xf numFmtId="165" fontId="0" fillId="7" borderId="17" xfId="0" applyNumberFormat="1" applyFill="1" applyBorder="1"/>
    <xf numFmtId="165" fontId="0" fillId="7" borderId="36" xfId="0" applyNumberFormat="1" applyFill="1" applyBorder="1"/>
    <xf numFmtId="165" fontId="0" fillId="7" borderId="20" xfId="0" applyNumberFormat="1" applyFill="1" applyBorder="1"/>
    <xf numFmtId="165" fontId="0" fillId="12" borderId="33" xfId="0" applyNumberFormat="1" applyFill="1" applyBorder="1" applyAlignment="1">
      <alignment horizontal="center"/>
    </xf>
    <xf numFmtId="165" fontId="0" fillId="12" borderId="21" xfId="0" applyNumberFormat="1" applyFill="1" applyBorder="1" applyAlignment="1">
      <alignment horizontal="center"/>
    </xf>
    <xf numFmtId="165" fontId="3" fillId="12" borderId="30" xfId="0" applyNumberFormat="1" applyFont="1" applyFill="1" applyBorder="1" applyAlignment="1">
      <alignment horizontal="center"/>
    </xf>
    <xf numFmtId="165" fontId="13" fillId="9" borderId="40" xfId="0" applyNumberFormat="1"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165" fontId="0" fillId="0" borderId="0" xfId="0" applyNumberFormat="1" applyAlignment="1">
      <alignment vertical="center"/>
    </xf>
    <xf numFmtId="0" fontId="0" fillId="17" borderId="13" xfId="0" applyFill="1" applyBorder="1" applyAlignment="1">
      <alignment vertical="center" wrapText="1"/>
    </xf>
    <xf numFmtId="0" fontId="0" fillId="17" borderId="13" xfId="0" applyFont="1" applyFill="1" applyBorder="1" applyAlignment="1">
      <alignment vertical="center" wrapText="1"/>
    </xf>
    <xf numFmtId="165" fontId="0" fillId="7" borderId="52" xfId="0" applyNumberFormat="1" applyFill="1" applyBorder="1"/>
    <xf numFmtId="165" fontId="0" fillId="16" borderId="53" xfId="0" applyNumberFormat="1" applyFill="1" applyBorder="1"/>
    <xf numFmtId="165" fontId="0" fillId="7" borderId="53" xfId="0" applyNumberFormat="1" applyFill="1" applyBorder="1"/>
    <xf numFmtId="165" fontId="0" fillId="16" borderId="54" xfId="0" applyNumberFormat="1" applyFill="1" applyBorder="1"/>
    <xf numFmtId="165" fontId="3" fillId="4" borderId="21" xfId="0" applyNumberFormat="1" applyFont="1" applyFill="1" applyBorder="1"/>
    <xf numFmtId="165" fontId="3" fillId="4" borderId="22" xfId="0" applyNumberFormat="1" applyFont="1" applyFill="1" applyBorder="1"/>
    <xf numFmtId="0" fontId="3" fillId="4" borderId="14" xfId="0" applyFont="1" applyFill="1" applyBorder="1" applyAlignment="1">
      <alignment horizontal="center" vertical="center" wrapText="1"/>
    </xf>
    <xf numFmtId="0" fontId="0" fillId="16" borderId="10" xfId="0" applyFill="1" applyBorder="1" applyAlignment="1">
      <alignment horizontal="center" vertical="center" wrapText="1"/>
    </xf>
    <xf numFmtId="165" fontId="0" fillId="16" borderId="11" xfId="0" applyNumberFormat="1" applyFill="1" applyBorder="1" applyAlignment="1">
      <alignment horizontal="center" vertical="center" wrapText="1"/>
    </xf>
    <xf numFmtId="0" fontId="0" fillId="16" borderId="23" xfId="0" applyFill="1" applyBorder="1" applyAlignment="1">
      <alignment horizontal="center" vertical="center" wrapText="1"/>
    </xf>
    <xf numFmtId="165" fontId="0" fillId="16" borderId="24" xfId="0" applyNumberFormat="1" applyFill="1" applyBorder="1" applyAlignment="1">
      <alignment horizontal="center" vertical="center" wrapText="1"/>
    </xf>
    <xf numFmtId="0" fontId="0" fillId="16" borderId="24" xfId="0" applyFill="1" applyBorder="1" applyAlignment="1">
      <alignment horizontal="center" vertical="center" wrapText="1"/>
    </xf>
    <xf numFmtId="165" fontId="0" fillId="3" borderId="37" xfId="0" applyNumberFormat="1" applyFill="1" applyBorder="1" applyAlignment="1">
      <alignment wrapText="1"/>
    </xf>
    <xf numFmtId="167" fontId="3" fillId="11" borderId="1" xfId="0" applyNumberFormat="1" applyFont="1" applyFill="1" applyBorder="1" applyAlignment="1">
      <alignment horizontal="center" vertical="center"/>
    </xf>
    <xf numFmtId="165" fontId="0" fillId="16" borderId="25" xfId="0" applyNumberFormat="1" applyFill="1" applyBorder="1" applyAlignment="1">
      <alignment horizontal="center" vertical="center" wrapText="1"/>
    </xf>
    <xf numFmtId="0" fontId="3" fillId="15" borderId="0" xfId="0" applyFont="1" applyFill="1" applyAlignment="1">
      <alignment horizontal="center" vertical="center" wrapText="1"/>
    </xf>
    <xf numFmtId="165" fontId="0" fillId="15" borderId="0" xfId="0" applyNumberFormat="1" applyFill="1" applyAlignment="1">
      <alignment horizontal="center" vertical="center"/>
    </xf>
    <xf numFmtId="0" fontId="3" fillId="15" borderId="1" xfId="0" applyFont="1" applyFill="1" applyBorder="1" applyAlignment="1">
      <alignment horizontal="center" vertical="center" wrapText="1"/>
    </xf>
    <xf numFmtId="165" fontId="3" fillId="15" borderId="0" xfId="0" applyNumberFormat="1" applyFont="1" applyFill="1" applyAlignment="1">
      <alignment horizontal="center" vertical="center"/>
    </xf>
    <xf numFmtId="165" fontId="3" fillId="0" borderId="1" xfId="0" applyNumberFormat="1" applyFont="1" applyFill="1" applyBorder="1" applyAlignment="1">
      <alignment horizontal="center" vertical="center" wrapText="1"/>
    </xf>
    <xf numFmtId="9" fontId="0" fillId="0" borderId="40" xfId="0" applyNumberFormat="1" applyFill="1" applyBorder="1" applyAlignment="1">
      <alignment vertical="center"/>
    </xf>
    <xf numFmtId="9" fontId="0" fillId="0" borderId="8" xfId="0" applyNumberFormat="1" applyFill="1" applyBorder="1" applyAlignment="1">
      <alignment vertical="center"/>
    </xf>
    <xf numFmtId="165" fontId="3" fillId="0" borderId="14" xfId="0" applyNumberFormat="1" applyFont="1" applyFill="1" applyBorder="1" applyAlignment="1">
      <alignment horizontal="center" vertical="center" wrapText="1"/>
    </xf>
    <xf numFmtId="10" fontId="3" fillId="0" borderId="16" xfId="0" applyNumberFormat="1" applyFont="1" applyFill="1" applyBorder="1" applyAlignment="1">
      <alignment horizontal="center" vertical="center"/>
    </xf>
    <xf numFmtId="0" fontId="10" fillId="0" borderId="8" xfId="0" applyFont="1" applyFill="1" applyBorder="1"/>
    <xf numFmtId="0" fontId="0" fillId="4" borderId="18" xfId="0" applyFont="1" applyFill="1" applyBorder="1" applyAlignment="1">
      <alignment horizontal="center" vertical="center"/>
    </xf>
    <xf numFmtId="9" fontId="0" fillId="4" borderId="13" xfId="0" applyNumberFormat="1" applyFill="1" applyBorder="1"/>
    <xf numFmtId="0" fontId="0" fillId="4" borderId="13" xfId="0" applyFont="1" applyFill="1" applyBorder="1" applyAlignment="1">
      <alignment horizontal="center" vertical="center"/>
    </xf>
    <xf numFmtId="0" fontId="3" fillId="15" borderId="13" xfId="0" applyFont="1" applyFill="1" applyBorder="1" applyAlignment="1">
      <alignment horizontal="center" vertical="center"/>
    </xf>
    <xf numFmtId="165" fontId="0" fillId="0" borderId="35" xfId="0" applyNumberFormat="1" applyFont="1" applyFill="1" applyBorder="1" applyAlignment="1">
      <alignment vertical="center"/>
    </xf>
    <xf numFmtId="165" fontId="3" fillId="0" borderId="40" xfId="0" applyNumberFormat="1" applyFont="1" applyFill="1" applyBorder="1" applyAlignment="1">
      <alignment vertical="center"/>
    </xf>
    <xf numFmtId="0" fontId="0" fillId="10" borderId="0" xfId="0" applyFill="1" applyAlignment="1">
      <alignment wrapText="1"/>
    </xf>
    <xf numFmtId="0" fontId="20" fillId="18" borderId="13" xfId="0" applyFont="1" applyFill="1" applyBorder="1" applyAlignment="1">
      <alignment vertical="center" wrapText="1"/>
    </xf>
    <xf numFmtId="10" fontId="0" fillId="0" borderId="0" xfId="0" applyNumberFormat="1"/>
    <xf numFmtId="0" fontId="3" fillId="7" borderId="52" xfId="0" applyFont="1" applyFill="1" applyBorder="1" applyAlignment="1">
      <alignment horizontal="center" vertical="center" wrapText="1"/>
    </xf>
    <xf numFmtId="165" fontId="3" fillId="7" borderId="37" xfId="0" applyNumberFormat="1" applyFont="1" applyFill="1" applyBorder="1" applyAlignment="1">
      <alignment vertical="center"/>
    </xf>
    <xf numFmtId="165" fontId="3" fillId="7" borderId="55" xfId="0" applyNumberFormat="1" applyFont="1" applyFill="1" applyBorder="1" applyAlignment="1">
      <alignment vertical="center"/>
    </xf>
    <xf numFmtId="165" fontId="14" fillId="7" borderId="55" xfId="0" applyNumberFormat="1" applyFont="1" applyFill="1" applyBorder="1" applyAlignment="1">
      <alignment vertical="center"/>
    </xf>
    <xf numFmtId="165" fontId="3" fillId="7" borderId="56" xfId="0" applyNumberFormat="1" applyFont="1" applyFill="1" applyBorder="1" applyAlignment="1">
      <alignment vertical="center"/>
    </xf>
    <xf numFmtId="6" fontId="0" fillId="7" borderId="13" xfId="0" applyNumberFormat="1" applyFont="1" applyFill="1" applyBorder="1" applyAlignment="1">
      <alignment vertical="center"/>
    </xf>
    <xf numFmtId="6" fontId="13" fillId="7" borderId="1" xfId="0" applyNumberFormat="1" applyFont="1" applyFill="1" applyBorder="1" applyAlignment="1">
      <alignment horizontal="center" vertical="center"/>
    </xf>
    <xf numFmtId="6" fontId="13" fillId="7" borderId="1" xfId="0" applyNumberFormat="1" applyFont="1" applyFill="1" applyBorder="1" applyAlignment="1">
      <alignment horizontal="center" vertical="center" wrapText="1"/>
    </xf>
    <xf numFmtId="0" fontId="22" fillId="19" borderId="31" xfId="0" applyFont="1" applyFill="1" applyBorder="1" applyAlignment="1">
      <alignment horizontal="center" vertical="center"/>
    </xf>
    <xf numFmtId="0" fontId="22" fillId="19" borderId="32" xfId="0" applyFont="1" applyFill="1" applyBorder="1" applyAlignment="1">
      <alignment horizontal="center" vertical="center"/>
    </xf>
    <xf numFmtId="0" fontId="22" fillId="19" borderId="33" xfId="0" applyFont="1" applyFill="1" applyBorder="1" applyAlignment="1">
      <alignment horizontal="center" vertical="center"/>
    </xf>
    <xf numFmtId="0" fontId="2" fillId="0" borderId="28" xfId="0" applyFont="1" applyBorder="1" applyAlignment="1">
      <alignment vertical="center"/>
    </xf>
    <xf numFmtId="0" fontId="1" fillId="0" borderId="26" xfId="0" applyFont="1" applyBorder="1" applyAlignment="1">
      <alignment horizontal="left" vertical="center" wrapText="1"/>
    </xf>
    <xf numFmtId="6" fontId="2" fillId="0" borderId="13" xfId="0" applyNumberFormat="1" applyFont="1" applyBorder="1" applyAlignment="1">
      <alignment vertical="center"/>
    </xf>
    <xf numFmtId="167" fontId="2" fillId="0" borderId="21" xfId="0" applyNumberFormat="1" applyFont="1" applyBorder="1" applyAlignment="1">
      <alignment vertical="center"/>
    </xf>
    <xf numFmtId="167" fontId="21" fillId="0" borderId="30" xfId="0" applyNumberFormat="1" applyFont="1" applyBorder="1" applyAlignment="1">
      <alignment vertical="center"/>
    </xf>
    <xf numFmtId="6" fontId="21" fillId="0" borderId="29" xfId="0" applyNumberFormat="1" applyFont="1" applyBorder="1" applyAlignment="1">
      <alignment vertical="center"/>
    </xf>
    <xf numFmtId="6" fontId="13" fillId="7" borderId="0"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0" fillId="10" borderId="0" xfId="0" applyFill="1" applyBorder="1" applyAlignment="1">
      <alignment horizontal="center" vertical="center" wrapText="1"/>
    </xf>
    <xf numFmtId="165" fontId="3" fillId="0" borderId="37" xfId="0" applyNumberFormat="1" applyFont="1" applyFill="1" applyBorder="1" applyAlignment="1">
      <alignment vertical="center" wrapText="1"/>
    </xf>
    <xf numFmtId="165" fontId="3" fillId="0" borderId="55" xfId="0" applyNumberFormat="1" applyFont="1" applyFill="1" applyBorder="1" applyAlignment="1">
      <alignment vertical="center" wrapText="1"/>
    </xf>
    <xf numFmtId="6" fontId="3" fillId="0" borderId="13" xfId="0" applyNumberFormat="1" applyFont="1" applyFill="1" applyBorder="1" applyAlignment="1">
      <alignment vertical="center" wrapText="1"/>
    </xf>
    <xf numFmtId="165" fontId="14" fillId="0" borderId="55" xfId="0" applyNumberFormat="1" applyFont="1" applyFill="1" applyBorder="1" applyAlignment="1">
      <alignment vertical="center" wrapText="1"/>
    </xf>
    <xf numFmtId="165" fontId="3" fillId="0" borderId="56" xfId="0" applyNumberFormat="1" applyFont="1" applyFill="1" applyBorder="1" applyAlignment="1">
      <alignment vertical="center" wrapText="1"/>
    </xf>
    <xf numFmtId="0" fontId="0" fillId="0" borderId="0" xfId="0" applyAlignment="1">
      <alignment horizontal="center" vertical="center" wrapText="1"/>
    </xf>
    <xf numFmtId="165" fontId="0" fillId="12" borderId="19" xfId="0" applyNumberFormat="1" applyFill="1" applyBorder="1"/>
    <xf numFmtId="165" fontId="0" fillId="12" borderId="45" xfId="0" applyNumberFormat="1" applyFill="1" applyBorder="1"/>
    <xf numFmtId="165" fontId="0" fillId="12" borderId="0" xfId="0" applyNumberFormat="1" applyFill="1"/>
    <xf numFmtId="165" fontId="0" fillId="12" borderId="0" xfId="0" applyNumberFormat="1" applyFill="1" applyAlignment="1">
      <alignment wrapText="1"/>
    </xf>
    <xf numFmtId="3" fontId="0" fillId="4" borderId="18" xfId="0" applyNumberFormat="1" applyFont="1" applyFill="1" applyBorder="1" applyAlignment="1">
      <alignment horizontal="center" vertical="center"/>
    </xf>
    <xf numFmtId="165" fontId="23" fillId="0" borderId="0" xfId="0" applyNumberFormat="1" applyFont="1" applyFill="1" applyAlignment="1"/>
    <xf numFmtId="165" fontId="20" fillId="0" borderId="0" xfId="0" applyNumberFormat="1" applyFont="1" applyFill="1" applyAlignment="1"/>
    <xf numFmtId="165" fontId="20" fillId="0" borderId="0" xfId="0" applyNumberFormat="1" applyFont="1" applyFill="1" applyAlignment="1">
      <alignment wrapText="1"/>
    </xf>
    <xf numFmtId="0" fontId="0" fillId="0" borderId="34" xfId="0" applyBorder="1" applyAlignment="1">
      <alignment horizontal="center" vertical="center" wrapText="1"/>
    </xf>
    <xf numFmtId="0" fontId="0" fillId="0" borderId="48" xfId="0" applyBorder="1" applyAlignment="1">
      <alignment horizontal="center" vertical="center"/>
    </xf>
    <xf numFmtId="0" fontId="0" fillId="0" borderId="38" xfId="0" applyBorder="1" applyAlignment="1">
      <alignment horizontal="center" vertical="center"/>
    </xf>
    <xf numFmtId="165" fontId="6" fillId="12" borderId="3" xfId="0" applyNumberFormat="1" applyFont="1" applyFill="1" applyBorder="1" applyAlignment="1">
      <alignment horizontal="center" wrapText="1"/>
    </xf>
    <xf numFmtId="165" fontId="6" fillId="12" borderId="0" xfId="0" applyNumberFormat="1" applyFont="1" applyFill="1" applyAlignment="1">
      <alignment horizontal="center" wrapText="1"/>
    </xf>
    <xf numFmtId="0" fontId="3" fillId="11" borderId="10" xfId="0" applyFont="1" applyFill="1" applyBorder="1" applyAlignment="1">
      <alignment horizontal="center" wrapText="1"/>
    </xf>
    <xf numFmtId="0" fontId="3" fillId="11" borderId="11" xfId="0" applyFont="1" applyFill="1" applyBorder="1" applyAlignment="1">
      <alignment horizontal="center" wrapText="1"/>
    </xf>
    <xf numFmtId="0" fontId="3" fillId="11" borderId="12" xfId="0" applyFont="1" applyFill="1" applyBorder="1" applyAlignment="1">
      <alignment horizontal="center" wrapText="1"/>
    </xf>
    <xf numFmtId="0" fontId="0" fillId="11" borderId="1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16" borderId="10"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0" xfId="0"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0" fillId="0" borderId="8" xfId="0" applyFont="1" applyFill="1" applyBorder="1" applyAlignment="1">
      <alignment vertical="top" wrapText="1"/>
    </xf>
  </cellXfs>
  <cellStyles count="2">
    <cellStyle name="Currency 2" xfId="1" xr:uid="{95762554-C17E-415C-BFEF-F4D725C327F0}"/>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baseline="0">
                <a:effectLst/>
              </a:rPr>
              <a:t>GBF Contractual position - Q2</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chemeClr val="accent6">
                <a:lumMod val="60000"/>
                <a:lumOff val="40000"/>
              </a:schemeClr>
            </a:solidFill>
          </c:spPr>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F254-4296-B522-12FB8C314F3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BDB1-41D2-BF6F-024AC192E56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'GBF Projects - progress'!$A$26:$A$27</c:f>
              <c:strCache>
                <c:ptCount val="2"/>
                <c:pt idx="0">
                  <c:v>GBF schemes contractually committed:</c:v>
                </c:pt>
                <c:pt idx="1">
                  <c:v>Pending contract </c:v>
                </c:pt>
              </c:strCache>
            </c:strRef>
          </c:cat>
          <c:val>
            <c:numRef>
              <c:f>'GBF Projects - progress'!$E$26:$E$27</c:f>
              <c:numCache>
                <c:formatCode>0%</c:formatCode>
                <c:ptCount val="2"/>
                <c:pt idx="0">
                  <c:v>0.9843899195710456</c:v>
                </c:pt>
                <c:pt idx="1">
                  <c:v>1.5610080428954424E-2</c:v>
                </c:pt>
              </c:numCache>
            </c:numRef>
          </c:val>
          <c:extLst>
            <c:ext xmlns:c16="http://schemas.microsoft.com/office/drawing/2014/chart" uri="{C3380CC4-5D6E-409C-BE32-E72D297353CC}">
              <c16:uniqueId val="{00000000-BDB1-41D2-BF6F-024AC192E56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SSLEP GBF - regional spread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FE-477F-9F79-C3273FED24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FE-477F-9F79-C3273FED24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FE-477F-9F79-C3273FED24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FE-477F-9F79-C3273FED24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FE-477F-9F79-C3273FED241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FE-477F-9F79-C3273FED241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FE-477F-9F79-C3273FED24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'By District'!$G$2:$G$8</c:f>
              <c:strCache>
                <c:ptCount val="7"/>
                <c:pt idx="0">
                  <c:v>East Staffs</c:v>
                </c:pt>
                <c:pt idx="1">
                  <c:v>South Staffs</c:v>
                </c:pt>
                <c:pt idx="2">
                  <c:v>Stafford </c:v>
                </c:pt>
                <c:pt idx="3">
                  <c:v>Stoke on Trent</c:v>
                </c:pt>
                <c:pt idx="4">
                  <c:v>Newcastle-u-Lyme</c:v>
                </c:pt>
                <c:pt idx="5">
                  <c:v>Staffs Moorlands</c:v>
                </c:pt>
                <c:pt idx="6">
                  <c:v>County-wide</c:v>
                </c:pt>
              </c:strCache>
            </c:strRef>
          </c:cat>
          <c:val>
            <c:numRef>
              <c:f>'By District'!$H$2:$H$8</c:f>
              <c:numCache>
                <c:formatCode>"£"#,##0_);[Red]\("£"#,##0\)</c:formatCode>
                <c:ptCount val="7"/>
                <c:pt idx="0">
                  <c:v>5136260</c:v>
                </c:pt>
                <c:pt idx="1">
                  <c:v>3550375</c:v>
                </c:pt>
                <c:pt idx="2">
                  <c:v>4489500</c:v>
                </c:pt>
                <c:pt idx="3">
                  <c:v>3481737</c:v>
                </c:pt>
                <c:pt idx="4">
                  <c:v>6100000</c:v>
                </c:pt>
                <c:pt idx="5">
                  <c:v>291128</c:v>
                </c:pt>
                <c:pt idx="6">
                  <c:v>651000</c:v>
                </c:pt>
              </c:numCache>
            </c:numRef>
          </c:val>
          <c:extLst>
            <c:ext xmlns:c16="http://schemas.microsoft.com/office/drawing/2014/chart" uri="{C3380CC4-5D6E-409C-BE32-E72D297353CC}">
              <c16:uniqueId val="{00000000-AF1A-4D23-B01E-6CBE84437A3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 GBF spent to</a:t>
            </a:r>
            <a:r>
              <a:rPr lang="en-GB" b="1" baseline="0"/>
              <a:t> end of Q2 20/21</a:t>
            </a:r>
            <a:endParaRPr lang="en-GB"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5C-4D0F-8A46-59AE22253EF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05C-4D0F-8A46-59AE22253EF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'GBF and Match - Totals'!$D$23:$E$23</c:f>
              <c:strCache>
                <c:ptCount val="2"/>
                <c:pt idx="0">
                  <c:v>Total GBF remaining</c:v>
                </c:pt>
                <c:pt idx="1">
                  <c:v>% of forecast GBF spend achieved to date</c:v>
                </c:pt>
              </c:strCache>
            </c:strRef>
          </c:cat>
          <c:val>
            <c:numRef>
              <c:f>'GBF and Match - Totals'!$D$24:$E$24</c:f>
              <c:numCache>
                <c:formatCode>0.00%</c:formatCode>
                <c:ptCount val="2"/>
                <c:pt idx="0">
                  <c:v>0.50990579088471844</c:v>
                </c:pt>
                <c:pt idx="1">
                  <c:v>0.49009420911528151</c:v>
                </c:pt>
              </c:numCache>
            </c:numRef>
          </c:val>
          <c:extLst>
            <c:ext xmlns:c16="http://schemas.microsoft.com/office/drawing/2014/chart" uri="{C3380CC4-5D6E-409C-BE32-E72D297353CC}">
              <c16:uniqueId val="{00000004-B05C-4D0F-8A46-59AE22253EF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rPr>
              <a:t>Match funding spent to</a:t>
            </a:r>
            <a:r>
              <a:rPr lang="en-GB" sz="1200" b="1" baseline="0">
                <a:solidFill>
                  <a:sysClr val="windowText" lastClr="000000"/>
                </a:solidFill>
              </a:rPr>
              <a:t> end of Q2</a:t>
            </a:r>
            <a:endParaRPr lang="en-GB"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('GBF and Match - by Quarter'!$D$21,'GBF and Match - by Quarter'!$F$21,'GBF and Match - by Quarter'!$H$21)</c:f>
              <c:strCache>
                <c:ptCount val="3"/>
                <c:pt idx="0">
                  <c:v>LA match reported</c:v>
                </c:pt>
                <c:pt idx="1">
                  <c:v>Public match reported</c:v>
                </c:pt>
                <c:pt idx="2">
                  <c:v>Private match reported</c:v>
                </c:pt>
              </c:strCache>
            </c:strRef>
          </c:cat>
          <c:val>
            <c:numRef>
              <c:f>('GBF and Match - by Quarter'!$D$22,'GBF and Match - by Quarter'!$F$22,'GBF and Match - by Quarter'!$H$22)</c:f>
              <c:numCache>
                <c:formatCode>"£"#,##0</c:formatCode>
                <c:ptCount val="3"/>
                <c:pt idx="0">
                  <c:v>0</c:v>
                </c:pt>
                <c:pt idx="1">
                  <c:v>2357897</c:v>
                </c:pt>
                <c:pt idx="2">
                  <c:v>1053309</c:v>
                </c:pt>
              </c:numCache>
            </c:numRef>
          </c:val>
          <c:extLst>
            <c:ext xmlns:c16="http://schemas.microsoft.com/office/drawing/2014/chart" uri="{C3380CC4-5D6E-409C-BE32-E72D297353CC}">
              <c16:uniqueId val="{00000000-304B-4799-A0BB-65E14ADDE747}"/>
            </c:ext>
          </c:extLst>
        </c:ser>
        <c:dLbls>
          <c:showLegendKey val="0"/>
          <c:showVal val="0"/>
          <c:showCatName val="0"/>
          <c:showSerName val="0"/>
          <c:showPercent val="0"/>
          <c:showBubbleSize val="0"/>
        </c:dLbls>
        <c:gapWidth val="219"/>
        <c:overlap val="-27"/>
        <c:axId val="485936944"/>
        <c:axId val="485932024"/>
      </c:barChart>
      <c:catAx>
        <c:axId val="48593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32024"/>
        <c:crosses val="autoZero"/>
        <c:auto val="1"/>
        <c:lblAlgn val="ctr"/>
        <c:lblOffset val="100"/>
        <c:noMultiLvlLbl val="0"/>
      </c:catAx>
      <c:valAx>
        <c:axId val="4859320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93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GB" sz="1200" b="1"/>
              <a:t>Match funding forecast/achieved to end Q2</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'GBF and Match - by Quarter'!$I$29</c:f>
              <c:strCache>
                <c:ptCount val="1"/>
                <c:pt idx="0">
                  <c:v>Forecast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'GBF and Match - by Quarter'!$J$28:$L$28</c:f>
              <c:strCache>
                <c:ptCount val="3"/>
                <c:pt idx="0">
                  <c:v>LA match </c:v>
                </c:pt>
                <c:pt idx="1">
                  <c:v>Other public match </c:v>
                </c:pt>
                <c:pt idx="2">
                  <c:v>Private match </c:v>
                </c:pt>
              </c:strCache>
            </c:strRef>
          </c:cat>
          <c:val>
            <c:numRef>
              <c:f>'GBF and Match - by Quarter'!$J$29:$L$29</c:f>
              <c:numCache>
                <c:formatCode>"£"#,##0</c:formatCode>
                <c:ptCount val="3"/>
                <c:pt idx="0">
                  <c:v>12488141</c:v>
                </c:pt>
                <c:pt idx="1">
                  <c:v>22623252</c:v>
                </c:pt>
                <c:pt idx="2">
                  <c:v>4938000</c:v>
                </c:pt>
              </c:numCache>
            </c:numRef>
          </c:val>
          <c:extLst>
            <c:ext xmlns:c16="http://schemas.microsoft.com/office/drawing/2014/chart" uri="{C3380CC4-5D6E-409C-BE32-E72D297353CC}">
              <c16:uniqueId val="{00000000-6C09-42AA-A611-FAE20168495E}"/>
            </c:ext>
          </c:extLst>
        </c:ser>
        <c:ser>
          <c:idx val="1"/>
          <c:order val="1"/>
          <c:tx>
            <c:strRef>
              <c:f>'GBF and Match - by Quarter'!$I$30</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'GBF and Match - by Quarter'!$J$28:$L$28</c:f>
              <c:strCache>
                <c:ptCount val="3"/>
                <c:pt idx="0">
                  <c:v>LA match </c:v>
                </c:pt>
                <c:pt idx="1">
                  <c:v>Other public match </c:v>
                </c:pt>
                <c:pt idx="2">
                  <c:v>Private match </c:v>
                </c:pt>
              </c:strCache>
            </c:strRef>
          </c:cat>
          <c:val>
            <c:numRef>
              <c:f>'GBF and Match - by Quarter'!$J$30:$L$30</c:f>
              <c:numCache>
                <c:formatCode>"£"#,##0</c:formatCode>
                <c:ptCount val="3"/>
                <c:pt idx="0">
                  <c:v>0</c:v>
                </c:pt>
                <c:pt idx="1">
                  <c:v>2357897</c:v>
                </c:pt>
                <c:pt idx="2">
                  <c:v>1053309</c:v>
                </c:pt>
              </c:numCache>
            </c:numRef>
          </c:val>
          <c:extLst>
            <c:ext xmlns:c16="http://schemas.microsoft.com/office/drawing/2014/chart" uri="{C3380CC4-5D6E-409C-BE32-E72D297353CC}">
              <c16:uniqueId val="{00000001-6C09-42AA-A611-FAE20168495E}"/>
            </c:ext>
          </c:extLst>
        </c:ser>
        <c:dLbls>
          <c:showLegendKey val="0"/>
          <c:showVal val="0"/>
          <c:showCatName val="0"/>
          <c:showSerName val="0"/>
          <c:showPercent val="0"/>
          <c:showBubbleSize val="0"/>
        </c:dLbls>
        <c:gapWidth val="219"/>
        <c:overlap val="-27"/>
        <c:axId val="741221480"/>
        <c:axId val="741222792"/>
      </c:barChart>
      <c:catAx>
        <c:axId val="74122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222792"/>
        <c:crosses val="autoZero"/>
        <c:auto val="1"/>
        <c:lblAlgn val="ctr"/>
        <c:lblOffset val="100"/>
        <c:noMultiLvlLbl val="0"/>
      </c:catAx>
      <c:valAx>
        <c:axId val="741222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221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1119188</xdr:colOff>
      <xdr:row>22</xdr:row>
      <xdr:rowOff>152401</xdr:rowOff>
    </xdr:from>
    <xdr:to>
      <xdr:col>7</xdr:col>
      <xdr:colOff>4488657</xdr:colOff>
      <xdr:row>36</xdr:row>
      <xdr:rowOff>157163</xdr:rowOff>
    </xdr:to>
    <xdr:graphicFrame macro="">
      <xdr:nvGraphicFramePr>
        <xdr:cNvPr id="2" name="Chart 1">
          <a:extLst>
            <a:ext uri="{FF2B5EF4-FFF2-40B4-BE49-F238E27FC236}">
              <a16:creationId xmlns:a16="http://schemas.microsoft.com/office/drawing/2014/main" id="{5AE876EB-9674-45E5-B838-A1252087FF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9</xdr:row>
      <xdr:rowOff>9525</xdr:rowOff>
    </xdr:from>
    <xdr:to>
      <xdr:col>10</xdr:col>
      <xdr:colOff>66675</xdr:colOff>
      <xdr:row>16</xdr:row>
      <xdr:rowOff>85725</xdr:rowOff>
    </xdr:to>
    <xdr:graphicFrame macro="">
      <xdr:nvGraphicFramePr>
        <xdr:cNvPr id="2" name="Chart 1">
          <a:extLst>
            <a:ext uri="{FF2B5EF4-FFF2-40B4-BE49-F238E27FC236}">
              <a16:creationId xmlns:a16="http://schemas.microsoft.com/office/drawing/2014/main" id="{540A4A13-9FDA-4CCB-8C1A-BCC3DC762D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0</xdr:rowOff>
    </xdr:from>
    <xdr:to>
      <xdr:col>6</xdr:col>
      <xdr:colOff>347929</xdr:colOff>
      <xdr:row>39</xdr:row>
      <xdr:rowOff>165099</xdr:rowOff>
    </xdr:to>
    <xdr:graphicFrame macro="">
      <xdr:nvGraphicFramePr>
        <xdr:cNvPr id="3" name="Chart 2">
          <a:extLst>
            <a:ext uri="{FF2B5EF4-FFF2-40B4-BE49-F238E27FC236}">
              <a16:creationId xmlns:a16="http://schemas.microsoft.com/office/drawing/2014/main" id="{533DCCD5-AEDF-431D-9555-D0C45B59D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26</xdr:row>
      <xdr:rowOff>4762</xdr:rowOff>
    </xdr:from>
    <xdr:to>
      <xdr:col>7</xdr:col>
      <xdr:colOff>38100</xdr:colOff>
      <xdr:row>40</xdr:row>
      <xdr:rowOff>80962</xdr:rowOff>
    </xdr:to>
    <xdr:graphicFrame macro="">
      <xdr:nvGraphicFramePr>
        <xdr:cNvPr id="2" name="Chart 1">
          <a:extLst>
            <a:ext uri="{FF2B5EF4-FFF2-40B4-BE49-F238E27FC236}">
              <a16:creationId xmlns:a16="http://schemas.microsoft.com/office/drawing/2014/main" id="{65CE1F3A-46F1-4447-9910-EA6B069B24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1047750</xdr:colOff>
      <xdr:row>32</xdr:row>
      <xdr:rowOff>23812</xdr:rowOff>
    </xdr:from>
    <xdr:to>
      <xdr:col>11</xdr:col>
      <xdr:colOff>1466850</xdr:colOff>
      <xdr:row>46</xdr:row>
      <xdr:rowOff>100012</xdr:rowOff>
    </xdr:to>
    <xdr:graphicFrame macro="">
      <xdr:nvGraphicFramePr>
        <xdr:cNvPr id="4" name="Chart 3">
          <a:extLst>
            <a:ext uri="{FF2B5EF4-FFF2-40B4-BE49-F238E27FC236}">
              <a16:creationId xmlns:a16="http://schemas.microsoft.com/office/drawing/2014/main" id="{9BC676C0-7D2A-4DFB-99B6-A85070B27F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95250</xdr:colOff>
      <xdr:row>5</xdr:row>
      <xdr:rowOff>0</xdr:rowOff>
    </xdr:from>
    <xdr:to>
      <xdr:col>21</xdr:col>
      <xdr:colOff>904875</xdr:colOff>
      <xdr:row>19</xdr:row>
      <xdr:rowOff>200025</xdr:rowOff>
    </xdr:to>
    <xdr:pic>
      <xdr:nvPicPr>
        <xdr:cNvPr id="5" name="Picture 4">
          <a:extLst>
            <a:ext uri="{FF2B5EF4-FFF2-40B4-BE49-F238E27FC236}">
              <a16:creationId xmlns:a16="http://schemas.microsoft.com/office/drawing/2014/main" id="{B596325C-1CA6-42BA-940F-EEFAA301B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0" y="2530929"/>
          <a:ext cx="6511018" cy="6364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32</xdr:row>
      <xdr:rowOff>114300</xdr:rowOff>
    </xdr:from>
    <xdr:to>
      <xdr:col>3</xdr:col>
      <xdr:colOff>82262</xdr:colOff>
      <xdr:row>32</xdr:row>
      <xdr:rowOff>477981</xdr:rowOff>
    </xdr:to>
    <xdr:sp macro="" textlink="">
      <xdr:nvSpPr>
        <xdr:cNvPr id="64" name="Arrow: Right 63">
          <a:extLst>
            <a:ext uri="{FF2B5EF4-FFF2-40B4-BE49-F238E27FC236}">
              <a16:creationId xmlns:a16="http://schemas.microsoft.com/office/drawing/2014/main" id="{FAAB13EA-760D-4D1F-96C7-7B27104F8458}"/>
            </a:ext>
          </a:extLst>
        </xdr:cNvPr>
        <xdr:cNvSpPr/>
      </xdr:nvSpPr>
      <xdr:spPr>
        <a:xfrm>
          <a:off x="5191125" y="9896475"/>
          <a:ext cx="320387" cy="363681"/>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142875</xdr:colOff>
      <xdr:row>29</xdr:row>
      <xdr:rowOff>379941</xdr:rowOff>
    </xdr:from>
    <xdr:to>
      <xdr:col>4</xdr:col>
      <xdr:colOff>720724</xdr:colOff>
      <xdr:row>29</xdr:row>
      <xdr:rowOff>760939</xdr:rowOff>
    </xdr:to>
    <xdr:sp macro="" textlink="">
      <xdr:nvSpPr>
        <xdr:cNvPr id="100" name="Arrow: Right 99">
          <a:extLst>
            <a:ext uri="{FF2B5EF4-FFF2-40B4-BE49-F238E27FC236}">
              <a16:creationId xmlns:a16="http://schemas.microsoft.com/office/drawing/2014/main" id="{070BABE1-A8B7-4FA5-A7E8-C85F8885ED70}"/>
            </a:ext>
          </a:extLst>
        </xdr:cNvPr>
        <xdr:cNvSpPr/>
      </xdr:nvSpPr>
      <xdr:spPr>
        <a:xfrm>
          <a:off x="5572125" y="8276166"/>
          <a:ext cx="1339849" cy="380998"/>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152400</xdr:colOff>
      <xdr:row>29</xdr:row>
      <xdr:rowOff>42335</xdr:rowOff>
    </xdr:from>
    <xdr:to>
      <xdr:col>4</xdr:col>
      <xdr:colOff>740833</xdr:colOff>
      <xdr:row>29</xdr:row>
      <xdr:rowOff>342900</xdr:rowOff>
    </xdr:to>
    <xdr:sp macro="" textlink="">
      <xdr:nvSpPr>
        <xdr:cNvPr id="101" name="Arrow: Right 100">
          <a:extLst>
            <a:ext uri="{FF2B5EF4-FFF2-40B4-BE49-F238E27FC236}">
              <a16:creationId xmlns:a16="http://schemas.microsoft.com/office/drawing/2014/main" id="{1F383EDC-6A46-4E57-8894-2F7F19DF09EC}"/>
            </a:ext>
          </a:extLst>
        </xdr:cNvPr>
        <xdr:cNvSpPr/>
      </xdr:nvSpPr>
      <xdr:spPr>
        <a:xfrm>
          <a:off x="4819650" y="11567585"/>
          <a:ext cx="1350433" cy="300565"/>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1</xdr:col>
      <xdr:colOff>232832</xdr:colOff>
      <xdr:row>28</xdr:row>
      <xdr:rowOff>730248</xdr:rowOff>
    </xdr:from>
    <xdr:to>
      <xdr:col>2</xdr:col>
      <xdr:colOff>507999</xdr:colOff>
      <xdr:row>29</xdr:row>
      <xdr:rowOff>285749</xdr:rowOff>
    </xdr:to>
    <xdr:sp macro="" textlink="">
      <xdr:nvSpPr>
        <xdr:cNvPr id="102" name="Arrow: Right 101">
          <a:extLst>
            <a:ext uri="{FF2B5EF4-FFF2-40B4-BE49-F238E27FC236}">
              <a16:creationId xmlns:a16="http://schemas.microsoft.com/office/drawing/2014/main" id="{976E9865-CFD9-4FC8-B52D-F7AD2874C03D}"/>
            </a:ext>
          </a:extLst>
        </xdr:cNvPr>
        <xdr:cNvSpPr/>
      </xdr:nvSpPr>
      <xdr:spPr>
        <a:xfrm>
          <a:off x="5004857" y="23714073"/>
          <a:ext cx="1037167" cy="317501"/>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295275</xdr:colOff>
      <xdr:row>29</xdr:row>
      <xdr:rowOff>232443</xdr:rowOff>
    </xdr:from>
    <xdr:to>
      <xdr:col>3</xdr:col>
      <xdr:colOff>137565</xdr:colOff>
      <xdr:row>29</xdr:row>
      <xdr:rowOff>578807</xdr:rowOff>
    </xdr:to>
    <xdr:sp macro="" textlink="">
      <xdr:nvSpPr>
        <xdr:cNvPr id="103" name="Arrow: Right 102">
          <a:extLst>
            <a:ext uri="{FF2B5EF4-FFF2-40B4-BE49-F238E27FC236}">
              <a16:creationId xmlns:a16="http://schemas.microsoft.com/office/drawing/2014/main" id="{EFC89E54-34E3-4279-9160-F643D2997621}"/>
            </a:ext>
          </a:extLst>
        </xdr:cNvPr>
        <xdr:cNvSpPr/>
      </xdr:nvSpPr>
      <xdr:spPr>
        <a:xfrm>
          <a:off x="4962525" y="8128668"/>
          <a:ext cx="604290" cy="346364"/>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353291</xdr:colOff>
      <xdr:row>28</xdr:row>
      <xdr:rowOff>284018</xdr:rowOff>
    </xdr:from>
    <xdr:to>
      <xdr:col>2</xdr:col>
      <xdr:colOff>673678</xdr:colOff>
      <xdr:row>28</xdr:row>
      <xdr:rowOff>495300</xdr:rowOff>
    </xdr:to>
    <xdr:sp macro="" textlink="">
      <xdr:nvSpPr>
        <xdr:cNvPr id="104" name="Arrow: Right 103">
          <a:extLst>
            <a:ext uri="{FF2B5EF4-FFF2-40B4-BE49-F238E27FC236}">
              <a16:creationId xmlns:a16="http://schemas.microsoft.com/office/drawing/2014/main" id="{3BDE0167-5E93-4AEF-8CE2-B97D8A4C51D1}"/>
            </a:ext>
          </a:extLst>
        </xdr:cNvPr>
        <xdr:cNvSpPr/>
      </xdr:nvSpPr>
      <xdr:spPr>
        <a:xfrm>
          <a:off x="4258541" y="11256818"/>
          <a:ext cx="320387" cy="211282"/>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363682</xdr:colOff>
      <xdr:row>28</xdr:row>
      <xdr:rowOff>25978</xdr:rowOff>
    </xdr:from>
    <xdr:to>
      <xdr:col>2</xdr:col>
      <xdr:colOff>684069</xdr:colOff>
      <xdr:row>28</xdr:row>
      <xdr:rowOff>257176</xdr:rowOff>
    </xdr:to>
    <xdr:sp macro="" textlink="">
      <xdr:nvSpPr>
        <xdr:cNvPr id="105" name="Arrow: Right 104">
          <a:extLst>
            <a:ext uri="{FF2B5EF4-FFF2-40B4-BE49-F238E27FC236}">
              <a16:creationId xmlns:a16="http://schemas.microsoft.com/office/drawing/2014/main" id="{04D1A3ED-B5E6-4D06-AC33-34FAF3358786}"/>
            </a:ext>
          </a:extLst>
        </xdr:cNvPr>
        <xdr:cNvSpPr/>
      </xdr:nvSpPr>
      <xdr:spPr>
        <a:xfrm>
          <a:off x="4268932" y="10998778"/>
          <a:ext cx="320387" cy="231198"/>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355023</xdr:colOff>
      <xdr:row>27</xdr:row>
      <xdr:rowOff>323851</xdr:rowOff>
    </xdr:from>
    <xdr:to>
      <xdr:col>2</xdr:col>
      <xdr:colOff>675410</xdr:colOff>
      <xdr:row>28</xdr:row>
      <xdr:rowOff>8659</xdr:rowOff>
    </xdr:to>
    <xdr:sp macro="" textlink="">
      <xdr:nvSpPr>
        <xdr:cNvPr id="106" name="Arrow: Right 105">
          <a:extLst>
            <a:ext uri="{FF2B5EF4-FFF2-40B4-BE49-F238E27FC236}">
              <a16:creationId xmlns:a16="http://schemas.microsoft.com/office/drawing/2014/main" id="{D242843D-2AB2-40AD-A55C-7D38DD7737D2}"/>
            </a:ext>
          </a:extLst>
        </xdr:cNvPr>
        <xdr:cNvSpPr/>
      </xdr:nvSpPr>
      <xdr:spPr>
        <a:xfrm>
          <a:off x="4260273" y="10744201"/>
          <a:ext cx="320387" cy="237258"/>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326448</xdr:colOff>
      <xdr:row>26</xdr:row>
      <xdr:rowOff>285750</xdr:rowOff>
    </xdr:from>
    <xdr:to>
      <xdr:col>2</xdr:col>
      <xdr:colOff>646835</xdr:colOff>
      <xdr:row>27</xdr:row>
      <xdr:rowOff>3463</xdr:rowOff>
    </xdr:to>
    <xdr:sp macro="" textlink="">
      <xdr:nvSpPr>
        <xdr:cNvPr id="107" name="Arrow: Right 106">
          <a:extLst>
            <a:ext uri="{FF2B5EF4-FFF2-40B4-BE49-F238E27FC236}">
              <a16:creationId xmlns:a16="http://schemas.microsoft.com/office/drawing/2014/main" id="{28BF2F8B-66C4-4FED-AE01-2317574E3BFC}"/>
            </a:ext>
          </a:extLst>
        </xdr:cNvPr>
        <xdr:cNvSpPr/>
      </xdr:nvSpPr>
      <xdr:spPr>
        <a:xfrm>
          <a:off x="4231698" y="10153650"/>
          <a:ext cx="320387" cy="270163"/>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317500</xdr:colOff>
      <xdr:row>20</xdr:row>
      <xdr:rowOff>685800</xdr:rowOff>
    </xdr:from>
    <xdr:to>
      <xdr:col>7</xdr:col>
      <xdr:colOff>495300</xdr:colOff>
      <xdr:row>21</xdr:row>
      <xdr:rowOff>380999</xdr:rowOff>
    </xdr:to>
    <xdr:sp macro="" textlink="">
      <xdr:nvSpPr>
        <xdr:cNvPr id="109" name="Arrow: Right 108">
          <a:extLst>
            <a:ext uri="{FF2B5EF4-FFF2-40B4-BE49-F238E27FC236}">
              <a16:creationId xmlns:a16="http://schemas.microsoft.com/office/drawing/2014/main" id="{08D5762E-8841-40CD-B5F3-EDB9A5222F25}"/>
            </a:ext>
          </a:extLst>
        </xdr:cNvPr>
        <xdr:cNvSpPr/>
      </xdr:nvSpPr>
      <xdr:spPr>
        <a:xfrm>
          <a:off x="5746750" y="2781300"/>
          <a:ext cx="3225800" cy="457199"/>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ysClr val="windowText" lastClr="000000"/>
              </a:solidFill>
              <a:latin typeface="+mn-lt"/>
              <a:ea typeface="+mn-ea"/>
              <a:cs typeface="+mn-cs"/>
            </a:rPr>
            <a:t>115 jobs over 10 years</a:t>
          </a:r>
        </a:p>
      </xdr:txBody>
    </xdr:sp>
    <xdr:clientData/>
  </xdr:twoCellAnchor>
  <xdr:twoCellAnchor>
    <xdr:from>
      <xdr:col>3</xdr:col>
      <xdr:colOff>306913</xdr:colOff>
      <xdr:row>21</xdr:row>
      <xdr:rowOff>243416</xdr:rowOff>
    </xdr:from>
    <xdr:to>
      <xdr:col>7</xdr:col>
      <xdr:colOff>504824</xdr:colOff>
      <xdr:row>22</xdr:row>
      <xdr:rowOff>85724</xdr:rowOff>
    </xdr:to>
    <xdr:sp macro="" textlink="">
      <xdr:nvSpPr>
        <xdr:cNvPr id="110" name="Arrow: Right 109">
          <a:extLst>
            <a:ext uri="{FF2B5EF4-FFF2-40B4-BE49-F238E27FC236}">
              <a16:creationId xmlns:a16="http://schemas.microsoft.com/office/drawing/2014/main" id="{773807B0-849E-4DC2-93EA-4FE834B4C90F}"/>
            </a:ext>
          </a:extLst>
        </xdr:cNvPr>
        <xdr:cNvSpPr/>
      </xdr:nvSpPr>
      <xdr:spPr>
        <a:xfrm>
          <a:off x="4974163" y="7244291"/>
          <a:ext cx="3245911" cy="404283"/>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ysClr val="windowText" lastClr="000000"/>
              </a:solidFill>
              <a:latin typeface="+mn-lt"/>
              <a:ea typeface="+mn-ea"/>
              <a:cs typeface="+mn-cs"/>
            </a:rPr>
            <a:t>500 learners trained over 10 years</a:t>
          </a:r>
        </a:p>
      </xdr:txBody>
    </xdr:sp>
    <xdr:clientData/>
  </xdr:twoCellAnchor>
  <xdr:twoCellAnchor>
    <xdr:from>
      <xdr:col>1</xdr:col>
      <xdr:colOff>555623</xdr:colOff>
      <xdr:row>21</xdr:row>
      <xdr:rowOff>154514</xdr:rowOff>
    </xdr:from>
    <xdr:to>
      <xdr:col>2</xdr:col>
      <xdr:colOff>555624</xdr:colOff>
      <xdr:row>21</xdr:row>
      <xdr:rowOff>468312</xdr:rowOff>
    </xdr:to>
    <xdr:sp macro="" textlink="">
      <xdr:nvSpPr>
        <xdr:cNvPr id="111" name="Arrow: Right 110">
          <a:extLst>
            <a:ext uri="{FF2B5EF4-FFF2-40B4-BE49-F238E27FC236}">
              <a16:creationId xmlns:a16="http://schemas.microsoft.com/office/drawing/2014/main" id="{66D78326-AE74-4888-B905-70717460A9AF}"/>
            </a:ext>
          </a:extLst>
        </xdr:cNvPr>
        <xdr:cNvSpPr/>
      </xdr:nvSpPr>
      <xdr:spPr>
        <a:xfrm>
          <a:off x="5327648" y="18223439"/>
          <a:ext cx="762001" cy="313798"/>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1</xdr:col>
      <xdr:colOff>113974</xdr:colOff>
      <xdr:row>21</xdr:row>
      <xdr:rowOff>153865</xdr:rowOff>
    </xdr:from>
    <xdr:to>
      <xdr:col>2</xdr:col>
      <xdr:colOff>537308</xdr:colOff>
      <xdr:row>21</xdr:row>
      <xdr:rowOff>592666</xdr:rowOff>
    </xdr:to>
    <xdr:sp macro="" textlink="">
      <xdr:nvSpPr>
        <xdr:cNvPr id="112" name="TextBox 111">
          <a:extLst>
            <a:ext uri="{FF2B5EF4-FFF2-40B4-BE49-F238E27FC236}">
              <a16:creationId xmlns:a16="http://schemas.microsoft.com/office/drawing/2014/main" id="{7B1B4865-5EEF-45AF-AF2D-0103FB10649E}"/>
            </a:ext>
          </a:extLst>
        </xdr:cNvPr>
        <xdr:cNvSpPr txBox="1"/>
      </xdr:nvSpPr>
      <xdr:spPr>
        <a:xfrm>
          <a:off x="4885999" y="18222790"/>
          <a:ext cx="1185334" cy="43880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1,230 sq</a:t>
          </a:r>
          <a:r>
            <a:rPr lang="en-GB" sz="1100" baseline="0">
              <a:solidFill>
                <a:schemeClr val="dk1"/>
              </a:solidFill>
              <a:effectLst/>
              <a:latin typeface="+mn-lt"/>
              <a:ea typeface="+mn-ea"/>
              <a:cs typeface="+mn-cs"/>
            </a:rPr>
            <a:t> m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Training space</a:t>
          </a:r>
          <a:endParaRPr lang="en-GB">
            <a:effectLst/>
          </a:endParaRPr>
        </a:p>
        <a:p>
          <a:endParaRPr lang="en-GB" sz="1100"/>
        </a:p>
      </xdr:txBody>
    </xdr:sp>
    <xdr:clientData/>
  </xdr:twoCellAnchor>
  <xdr:twoCellAnchor>
    <xdr:from>
      <xdr:col>1</xdr:col>
      <xdr:colOff>31751</xdr:colOff>
      <xdr:row>20</xdr:row>
      <xdr:rowOff>52916</xdr:rowOff>
    </xdr:from>
    <xdr:to>
      <xdr:col>5</xdr:col>
      <xdr:colOff>190501</xdr:colOff>
      <xdr:row>20</xdr:row>
      <xdr:rowOff>275167</xdr:rowOff>
    </xdr:to>
    <xdr:sp macro="" textlink="">
      <xdr:nvSpPr>
        <xdr:cNvPr id="113" name="TextBox 112">
          <a:extLst>
            <a:ext uri="{FF2B5EF4-FFF2-40B4-BE49-F238E27FC236}">
              <a16:creationId xmlns:a16="http://schemas.microsoft.com/office/drawing/2014/main" id="{0E869370-E853-482D-AA2D-539206AF2944}"/>
            </a:ext>
          </a:extLst>
        </xdr:cNvPr>
        <xdr:cNvSpPr txBox="1"/>
      </xdr:nvSpPr>
      <xdr:spPr>
        <a:xfrm>
          <a:off x="4803776" y="17788466"/>
          <a:ext cx="3206750" cy="22225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Outputs will be monitored by and claimed by D2N2</a:t>
          </a:r>
        </a:p>
      </xdr:txBody>
    </xdr:sp>
    <xdr:clientData/>
  </xdr:twoCellAnchor>
  <xdr:twoCellAnchor>
    <xdr:from>
      <xdr:col>1</xdr:col>
      <xdr:colOff>63499</xdr:colOff>
      <xdr:row>22</xdr:row>
      <xdr:rowOff>74084</xdr:rowOff>
    </xdr:from>
    <xdr:to>
      <xdr:col>5</xdr:col>
      <xdr:colOff>388326</xdr:colOff>
      <xdr:row>22</xdr:row>
      <xdr:rowOff>296335</xdr:rowOff>
    </xdr:to>
    <xdr:sp macro="" textlink="">
      <xdr:nvSpPr>
        <xdr:cNvPr id="114" name="TextBox 113">
          <a:extLst>
            <a:ext uri="{FF2B5EF4-FFF2-40B4-BE49-F238E27FC236}">
              <a16:creationId xmlns:a16="http://schemas.microsoft.com/office/drawing/2014/main" id="{1864EE1C-DA7E-48B1-B6CA-F80664A4D189}"/>
            </a:ext>
          </a:extLst>
        </xdr:cNvPr>
        <xdr:cNvSpPr txBox="1"/>
      </xdr:nvSpPr>
      <xdr:spPr>
        <a:xfrm>
          <a:off x="4835524" y="18905009"/>
          <a:ext cx="3372827" cy="22225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Outputs will</a:t>
          </a:r>
          <a:r>
            <a:rPr lang="en-GB" sz="1100" baseline="0"/>
            <a:t> be captured</a:t>
          </a:r>
          <a:r>
            <a:rPr lang="en-GB" sz="1100"/>
            <a:t> through SSLEP LGF reporting</a:t>
          </a:r>
        </a:p>
      </xdr:txBody>
    </xdr:sp>
    <xdr:clientData/>
  </xdr:twoCellAnchor>
  <xdr:twoCellAnchor>
    <xdr:from>
      <xdr:col>3</xdr:col>
      <xdr:colOff>197907</xdr:colOff>
      <xdr:row>23</xdr:row>
      <xdr:rowOff>116417</xdr:rowOff>
    </xdr:from>
    <xdr:to>
      <xdr:col>5</xdr:col>
      <xdr:colOff>123824</xdr:colOff>
      <xdr:row>23</xdr:row>
      <xdr:rowOff>560917</xdr:rowOff>
    </xdr:to>
    <xdr:sp macro="" textlink="">
      <xdr:nvSpPr>
        <xdr:cNvPr id="115" name="Arrow: Right 114">
          <a:extLst>
            <a:ext uri="{FF2B5EF4-FFF2-40B4-BE49-F238E27FC236}">
              <a16:creationId xmlns:a16="http://schemas.microsoft.com/office/drawing/2014/main" id="{BB0CF513-A3E6-4BC4-9507-18983F0AEBEF}"/>
            </a:ext>
          </a:extLst>
        </xdr:cNvPr>
        <xdr:cNvSpPr/>
      </xdr:nvSpPr>
      <xdr:spPr>
        <a:xfrm>
          <a:off x="5627157" y="3440642"/>
          <a:ext cx="1449917" cy="444500"/>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200025</xdr:colOff>
      <xdr:row>23</xdr:row>
      <xdr:rowOff>317497</xdr:rowOff>
    </xdr:from>
    <xdr:to>
      <xdr:col>3</xdr:col>
      <xdr:colOff>433916</xdr:colOff>
      <xdr:row>23</xdr:row>
      <xdr:rowOff>685801</xdr:rowOff>
    </xdr:to>
    <xdr:sp macro="" textlink="">
      <xdr:nvSpPr>
        <xdr:cNvPr id="116" name="Arrow: Right 115">
          <a:extLst>
            <a:ext uri="{FF2B5EF4-FFF2-40B4-BE49-F238E27FC236}">
              <a16:creationId xmlns:a16="http://schemas.microsoft.com/office/drawing/2014/main" id="{DB6FF28C-9EB0-416C-8904-38EC1DBB5DBF}"/>
            </a:ext>
          </a:extLst>
        </xdr:cNvPr>
        <xdr:cNvSpPr/>
      </xdr:nvSpPr>
      <xdr:spPr>
        <a:xfrm>
          <a:off x="4867275" y="3641722"/>
          <a:ext cx="995891" cy="368304"/>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175683</xdr:colOff>
      <xdr:row>23</xdr:row>
      <xdr:rowOff>4234</xdr:rowOff>
    </xdr:from>
    <xdr:to>
      <xdr:col>3</xdr:col>
      <xdr:colOff>419098</xdr:colOff>
      <xdr:row>23</xdr:row>
      <xdr:rowOff>391584</xdr:rowOff>
    </xdr:to>
    <xdr:sp macro="" textlink="">
      <xdr:nvSpPr>
        <xdr:cNvPr id="117" name="Arrow: Right 116">
          <a:extLst>
            <a:ext uri="{FF2B5EF4-FFF2-40B4-BE49-F238E27FC236}">
              <a16:creationId xmlns:a16="http://schemas.microsoft.com/office/drawing/2014/main" id="{3957C652-DB46-495B-A604-031EAAAE4B6C}"/>
            </a:ext>
          </a:extLst>
        </xdr:cNvPr>
        <xdr:cNvSpPr/>
      </xdr:nvSpPr>
      <xdr:spPr>
        <a:xfrm>
          <a:off x="4842933" y="3328459"/>
          <a:ext cx="1005415" cy="387350"/>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1</xdr:col>
      <xdr:colOff>249241</xdr:colOff>
      <xdr:row>23</xdr:row>
      <xdr:rowOff>309032</xdr:rowOff>
    </xdr:from>
    <xdr:to>
      <xdr:col>3</xdr:col>
      <xdr:colOff>133350</xdr:colOff>
      <xdr:row>24</xdr:row>
      <xdr:rowOff>85725</xdr:rowOff>
    </xdr:to>
    <xdr:sp macro="" textlink="">
      <xdr:nvSpPr>
        <xdr:cNvPr id="118" name="TextBox 117">
          <a:extLst>
            <a:ext uri="{FF2B5EF4-FFF2-40B4-BE49-F238E27FC236}">
              <a16:creationId xmlns:a16="http://schemas.microsoft.com/office/drawing/2014/main" id="{ECFA5907-F018-4A34-B897-EF9D4EA6457A}"/>
            </a:ext>
          </a:extLst>
        </xdr:cNvPr>
        <xdr:cNvSpPr txBox="1"/>
      </xdr:nvSpPr>
      <xdr:spPr>
        <a:xfrm>
          <a:off x="3392491" y="8433857"/>
          <a:ext cx="1408109" cy="329143"/>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2,696 sqm comm'cial floorspace</a:t>
          </a:r>
        </a:p>
      </xdr:txBody>
    </xdr:sp>
    <xdr:clientData/>
  </xdr:twoCellAnchor>
  <xdr:twoCellAnchor>
    <xdr:from>
      <xdr:col>1</xdr:col>
      <xdr:colOff>557645</xdr:colOff>
      <xdr:row>23</xdr:row>
      <xdr:rowOff>51954</xdr:rowOff>
    </xdr:from>
    <xdr:to>
      <xdr:col>3</xdr:col>
      <xdr:colOff>377728</xdr:colOff>
      <xdr:row>23</xdr:row>
      <xdr:rowOff>270355</xdr:rowOff>
    </xdr:to>
    <xdr:sp macro="" textlink="">
      <xdr:nvSpPr>
        <xdr:cNvPr id="119" name="TextBox 118">
          <a:extLst>
            <a:ext uri="{FF2B5EF4-FFF2-40B4-BE49-F238E27FC236}">
              <a16:creationId xmlns:a16="http://schemas.microsoft.com/office/drawing/2014/main" id="{C300BBBE-F1B7-48A2-80DC-1133851A3189}"/>
            </a:ext>
          </a:extLst>
        </xdr:cNvPr>
        <xdr:cNvSpPr txBox="1"/>
      </xdr:nvSpPr>
      <xdr:spPr>
        <a:xfrm>
          <a:off x="4462895" y="3376179"/>
          <a:ext cx="1344083" cy="21840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53 construction jobs</a:t>
          </a:r>
          <a:endParaRPr lang="en-GB">
            <a:effectLst/>
          </a:endParaRPr>
        </a:p>
        <a:p>
          <a:endParaRPr lang="en-GB" sz="1100"/>
        </a:p>
      </xdr:txBody>
    </xdr:sp>
    <xdr:clientData/>
  </xdr:twoCellAnchor>
  <xdr:twoCellAnchor>
    <xdr:from>
      <xdr:col>2</xdr:col>
      <xdr:colOff>759729</xdr:colOff>
      <xdr:row>23</xdr:row>
      <xdr:rowOff>439547</xdr:rowOff>
    </xdr:from>
    <xdr:to>
      <xdr:col>6</xdr:col>
      <xdr:colOff>119030</xdr:colOff>
      <xdr:row>24</xdr:row>
      <xdr:rowOff>267365</xdr:rowOff>
    </xdr:to>
    <xdr:sp macro="" textlink="">
      <xdr:nvSpPr>
        <xdr:cNvPr id="120" name="Arrow: Right 119">
          <a:extLst>
            <a:ext uri="{FF2B5EF4-FFF2-40B4-BE49-F238E27FC236}">
              <a16:creationId xmlns:a16="http://schemas.microsoft.com/office/drawing/2014/main" id="{F241DECF-7144-4DA3-BE95-85FFF8B759A7}"/>
            </a:ext>
          </a:extLst>
        </xdr:cNvPr>
        <xdr:cNvSpPr/>
      </xdr:nvSpPr>
      <xdr:spPr>
        <a:xfrm>
          <a:off x="4664979" y="8564372"/>
          <a:ext cx="2407301" cy="380268"/>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ysClr val="windowText" lastClr="000000"/>
              </a:solidFill>
              <a:latin typeface="+mn-lt"/>
              <a:ea typeface="+mn-ea"/>
              <a:cs typeface="+mn-cs"/>
            </a:rPr>
            <a:t>44 jobs created</a:t>
          </a:r>
        </a:p>
      </xdr:txBody>
    </xdr:sp>
    <xdr:clientData/>
  </xdr:twoCellAnchor>
  <xdr:twoCellAnchor>
    <xdr:from>
      <xdr:col>3</xdr:col>
      <xdr:colOff>354014</xdr:colOff>
      <xdr:row>23</xdr:row>
      <xdr:rowOff>162982</xdr:rowOff>
    </xdr:from>
    <xdr:to>
      <xdr:col>5</xdr:col>
      <xdr:colOff>25931</xdr:colOff>
      <xdr:row>23</xdr:row>
      <xdr:rowOff>734483</xdr:rowOff>
    </xdr:to>
    <xdr:sp macro="" textlink="">
      <xdr:nvSpPr>
        <xdr:cNvPr id="121" name="TextBox 120">
          <a:extLst>
            <a:ext uri="{FF2B5EF4-FFF2-40B4-BE49-F238E27FC236}">
              <a16:creationId xmlns:a16="http://schemas.microsoft.com/office/drawing/2014/main" id="{E6FD03AD-CA5F-4BFB-B02B-2F263BF99485}"/>
            </a:ext>
          </a:extLst>
        </xdr:cNvPr>
        <xdr:cNvSpPr txBox="1"/>
      </xdr:nvSpPr>
      <xdr:spPr>
        <a:xfrm>
          <a:off x="5783264" y="3487207"/>
          <a:ext cx="1195917" cy="57150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174 jobs created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34 safeguarded</a:t>
          </a:r>
          <a:endParaRPr lang="en-GB">
            <a:effectLst/>
          </a:endParaRPr>
        </a:p>
        <a:p>
          <a:endParaRPr lang="en-GB" sz="1100"/>
        </a:p>
      </xdr:txBody>
    </xdr:sp>
    <xdr:clientData/>
  </xdr:twoCellAnchor>
  <xdr:twoCellAnchor>
    <xdr:from>
      <xdr:col>1</xdr:col>
      <xdr:colOff>614849</xdr:colOff>
      <xdr:row>24</xdr:row>
      <xdr:rowOff>19538</xdr:rowOff>
    </xdr:from>
    <xdr:to>
      <xdr:col>2</xdr:col>
      <xdr:colOff>459798</xdr:colOff>
      <xdr:row>24</xdr:row>
      <xdr:rowOff>450273</xdr:rowOff>
    </xdr:to>
    <xdr:sp macro="" textlink="">
      <xdr:nvSpPr>
        <xdr:cNvPr id="122" name="Arrow: Right 121">
          <a:extLst>
            <a:ext uri="{FF2B5EF4-FFF2-40B4-BE49-F238E27FC236}">
              <a16:creationId xmlns:a16="http://schemas.microsoft.com/office/drawing/2014/main" id="{CC208EE0-6A4B-4E7C-AF6F-B0E9F99058E1}"/>
            </a:ext>
          </a:extLst>
        </xdr:cNvPr>
        <xdr:cNvSpPr/>
      </xdr:nvSpPr>
      <xdr:spPr>
        <a:xfrm>
          <a:off x="4520099" y="4105763"/>
          <a:ext cx="606949" cy="430735"/>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3024091</xdr:colOff>
      <xdr:row>24</xdr:row>
      <xdr:rowOff>104775</xdr:rowOff>
    </xdr:from>
    <xdr:to>
      <xdr:col>2</xdr:col>
      <xdr:colOff>411932</xdr:colOff>
      <xdr:row>25</xdr:row>
      <xdr:rowOff>26022</xdr:rowOff>
    </xdr:to>
    <xdr:sp macro="" textlink="">
      <xdr:nvSpPr>
        <xdr:cNvPr id="123" name="TextBox 122">
          <a:extLst>
            <a:ext uri="{FF2B5EF4-FFF2-40B4-BE49-F238E27FC236}">
              <a16:creationId xmlns:a16="http://schemas.microsoft.com/office/drawing/2014/main" id="{3E4D22B9-DD9E-4AED-8336-27E8E372668C}"/>
            </a:ext>
          </a:extLst>
        </xdr:cNvPr>
        <xdr:cNvSpPr txBox="1"/>
      </xdr:nvSpPr>
      <xdr:spPr>
        <a:xfrm>
          <a:off x="3024091" y="8782050"/>
          <a:ext cx="1293091" cy="473697"/>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147 sqm comm'cial floorspace</a:t>
          </a:r>
          <a:endParaRPr lang="en-GB">
            <a:effectLst/>
          </a:endParaRPr>
        </a:p>
        <a:p>
          <a:endParaRPr lang="en-GB" sz="1100"/>
        </a:p>
      </xdr:txBody>
    </xdr:sp>
    <xdr:clientData/>
  </xdr:twoCellAnchor>
  <xdr:twoCellAnchor>
    <xdr:from>
      <xdr:col>3</xdr:col>
      <xdr:colOff>7793</xdr:colOff>
      <xdr:row>24</xdr:row>
      <xdr:rowOff>77065</xdr:rowOff>
    </xdr:from>
    <xdr:to>
      <xdr:col>6</xdr:col>
      <xdr:colOff>129094</xdr:colOff>
      <xdr:row>24</xdr:row>
      <xdr:rowOff>447808</xdr:rowOff>
    </xdr:to>
    <xdr:sp macro="" textlink="">
      <xdr:nvSpPr>
        <xdr:cNvPr id="125" name="Arrow: Right 124">
          <a:extLst>
            <a:ext uri="{FF2B5EF4-FFF2-40B4-BE49-F238E27FC236}">
              <a16:creationId xmlns:a16="http://schemas.microsoft.com/office/drawing/2014/main" id="{44117F35-849A-4813-ABC0-23B74FDD0A99}"/>
            </a:ext>
          </a:extLst>
        </xdr:cNvPr>
        <xdr:cNvSpPr/>
      </xdr:nvSpPr>
      <xdr:spPr>
        <a:xfrm>
          <a:off x="4675043" y="8754340"/>
          <a:ext cx="2407301" cy="370743"/>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ysClr val="windowText" lastClr="000000"/>
              </a:solidFill>
              <a:latin typeface="+mn-lt"/>
              <a:ea typeface="+mn-ea"/>
              <a:cs typeface="+mn-cs"/>
            </a:rPr>
            <a:t>22 businesses assisted</a:t>
          </a:r>
        </a:p>
      </xdr:txBody>
    </xdr:sp>
    <xdr:clientData/>
  </xdr:twoCellAnchor>
  <xdr:twoCellAnchor>
    <xdr:from>
      <xdr:col>2</xdr:col>
      <xdr:colOff>732559</xdr:colOff>
      <xdr:row>24</xdr:row>
      <xdr:rowOff>299605</xdr:rowOff>
    </xdr:from>
    <xdr:to>
      <xdr:col>6</xdr:col>
      <xdr:colOff>91860</xdr:colOff>
      <xdr:row>25</xdr:row>
      <xdr:rowOff>9525</xdr:rowOff>
    </xdr:to>
    <xdr:sp macro="" textlink="">
      <xdr:nvSpPr>
        <xdr:cNvPr id="126" name="Arrow: Right 125">
          <a:extLst>
            <a:ext uri="{FF2B5EF4-FFF2-40B4-BE49-F238E27FC236}">
              <a16:creationId xmlns:a16="http://schemas.microsoft.com/office/drawing/2014/main" id="{6CFFE9D0-62F6-47F7-83C7-9996BDE04A9B}"/>
            </a:ext>
          </a:extLst>
        </xdr:cNvPr>
        <xdr:cNvSpPr/>
      </xdr:nvSpPr>
      <xdr:spPr>
        <a:xfrm>
          <a:off x="4637809" y="8976880"/>
          <a:ext cx="2407301" cy="386195"/>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ysClr val="windowText" lastClr="000000"/>
              </a:solidFill>
              <a:latin typeface="+mn-lt"/>
              <a:ea typeface="+mn-ea"/>
              <a:cs typeface="+mn-cs"/>
            </a:rPr>
            <a:t>600 collaboratory users</a:t>
          </a:r>
        </a:p>
      </xdr:txBody>
    </xdr:sp>
    <xdr:clientData/>
  </xdr:twoCellAnchor>
  <xdr:twoCellAnchor>
    <xdr:from>
      <xdr:col>2</xdr:col>
      <xdr:colOff>528204</xdr:colOff>
      <xdr:row>24</xdr:row>
      <xdr:rowOff>710045</xdr:rowOff>
    </xdr:from>
    <xdr:to>
      <xdr:col>4</xdr:col>
      <xdr:colOff>69273</xdr:colOff>
      <xdr:row>25</xdr:row>
      <xdr:rowOff>337704</xdr:rowOff>
    </xdr:to>
    <xdr:sp macro="" textlink="">
      <xdr:nvSpPr>
        <xdr:cNvPr id="127" name="Arrow: Right 126">
          <a:extLst>
            <a:ext uri="{FF2B5EF4-FFF2-40B4-BE49-F238E27FC236}">
              <a16:creationId xmlns:a16="http://schemas.microsoft.com/office/drawing/2014/main" id="{E68BD121-EF0F-4433-9101-8499523AA606}"/>
            </a:ext>
          </a:extLst>
        </xdr:cNvPr>
        <xdr:cNvSpPr/>
      </xdr:nvSpPr>
      <xdr:spPr>
        <a:xfrm>
          <a:off x="6062229" y="20645870"/>
          <a:ext cx="1065069" cy="389659"/>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0</xdr:colOff>
      <xdr:row>25</xdr:row>
      <xdr:rowOff>25979</xdr:rowOff>
    </xdr:from>
    <xdr:to>
      <xdr:col>2</xdr:col>
      <xdr:colOff>415636</xdr:colOff>
      <xdr:row>25</xdr:row>
      <xdr:rowOff>416793</xdr:rowOff>
    </xdr:to>
    <xdr:sp macro="" textlink="">
      <xdr:nvSpPr>
        <xdr:cNvPr id="128" name="Arrow: Right 127">
          <a:extLst>
            <a:ext uri="{FF2B5EF4-FFF2-40B4-BE49-F238E27FC236}">
              <a16:creationId xmlns:a16="http://schemas.microsoft.com/office/drawing/2014/main" id="{6477F7C3-90A2-4254-A193-89E660C5E0E6}"/>
            </a:ext>
          </a:extLst>
        </xdr:cNvPr>
        <xdr:cNvSpPr/>
      </xdr:nvSpPr>
      <xdr:spPr>
        <a:xfrm>
          <a:off x="5534025" y="20723804"/>
          <a:ext cx="415636" cy="390814"/>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2895600</xdr:colOff>
      <xdr:row>25</xdr:row>
      <xdr:rowOff>94482</xdr:rowOff>
    </xdr:from>
    <xdr:to>
      <xdr:col>2</xdr:col>
      <xdr:colOff>391101</xdr:colOff>
      <xdr:row>25</xdr:row>
      <xdr:rowOff>276225</xdr:rowOff>
    </xdr:to>
    <xdr:sp macro="" textlink="">
      <xdr:nvSpPr>
        <xdr:cNvPr id="129" name="TextBox 128">
          <a:extLst>
            <a:ext uri="{FF2B5EF4-FFF2-40B4-BE49-F238E27FC236}">
              <a16:creationId xmlns:a16="http://schemas.microsoft.com/office/drawing/2014/main" id="{11DF1DCB-B089-4B5D-8852-54B6CEAC5BE7}"/>
            </a:ext>
          </a:extLst>
        </xdr:cNvPr>
        <xdr:cNvSpPr txBox="1"/>
      </xdr:nvSpPr>
      <xdr:spPr>
        <a:xfrm>
          <a:off x="3657600" y="4942707"/>
          <a:ext cx="1400751" cy="181743"/>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37 construction jobs</a:t>
          </a:r>
          <a:endParaRPr lang="en-GB">
            <a:effectLst/>
          </a:endParaRPr>
        </a:p>
        <a:p>
          <a:endParaRPr lang="en-GB" sz="1100"/>
        </a:p>
      </xdr:txBody>
    </xdr:sp>
    <xdr:clientData/>
  </xdr:twoCellAnchor>
  <xdr:twoCellAnchor>
    <xdr:from>
      <xdr:col>2</xdr:col>
      <xdr:colOff>152400</xdr:colOff>
      <xdr:row>25</xdr:row>
      <xdr:rowOff>268432</xdr:rowOff>
    </xdr:from>
    <xdr:to>
      <xdr:col>2</xdr:col>
      <xdr:colOff>544543</xdr:colOff>
      <xdr:row>25</xdr:row>
      <xdr:rowOff>495300</xdr:rowOff>
    </xdr:to>
    <xdr:sp macro="" textlink="">
      <xdr:nvSpPr>
        <xdr:cNvPr id="130" name="Arrow: Right 129">
          <a:extLst>
            <a:ext uri="{FF2B5EF4-FFF2-40B4-BE49-F238E27FC236}">
              <a16:creationId xmlns:a16="http://schemas.microsoft.com/office/drawing/2014/main" id="{329B05D6-9A8A-4E9C-AD9D-0F04C5B87A36}"/>
            </a:ext>
          </a:extLst>
        </xdr:cNvPr>
        <xdr:cNvSpPr/>
      </xdr:nvSpPr>
      <xdr:spPr>
        <a:xfrm>
          <a:off x="4057650" y="9583882"/>
          <a:ext cx="392143" cy="226868"/>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2192620</xdr:colOff>
      <xdr:row>25</xdr:row>
      <xdr:rowOff>273824</xdr:rowOff>
    </xdr:from>
    <xdr:to>
      <xdr:col>2</xdr:col>
      <xdr:colOff>492841</xdr:colOff>
      <xdr:row>25</xdr:row>
      <xdr:rowOff>533400</xdr:rowOff>
    </xdr:to>
    <xdr:sp macro="" textlink="">
      <xdr:nvSpPr>
        <xdr:cNvPr id="131" name="TextBox 130">
          <a:extLst>
            <a:ext uri="{FF2B5EF4-FFF2-40B4-BE49-F238E27FC236}">
              <a16:creationId xmlns:a16="http://schemas.microsoft.com/office/drawing/2014/main" id="{2218B832-0F92-41B8-90D3-849B184B9359}"/>
            </a:ext>
          </a:extLst>
        </xdr:cNvPr>
        <xdr:cNvSpPr txBox="1"/>
      </xdr:nvSpPr>
      <xdr:spPr>
        <a:xfrm>
          <a:off x="2192620" y="9589274"/>
          <a:ext cx="2205471" cy="259576"/>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3,097 sqm comm'cial floorspace</a:t>
          </a:r>
        </a:p>
      </xdr:txBody>
    </xdr:sp>
    <xdr:clientData/>
  </xdr:twoCellAnchor>
  <xdr:twoCellAnchor>
    <xdr:from>
      <xdr:col>2</xdr:col>
      <xdr:colOff>528205</xdr:colOff>
      <xdr:row>25</xdr:row>
      <xdr:rowOff>164523</xdr:rowOff>
    </xdr:from>
    <xdr:to>
      <xdr:col>4</xdr:col>
      <xdr:colOff>147204</xdr:colOff>
      <xdr:row>25</xdr:row>
      <xdr:rowOff>611466</xdr:rowOff>
    </xdr:to>
    <xdr:sp macro="" textlink="">
      <xdr:nvSpPr>
        <xdr:cNvPr id="132" name="Arrow: Right 131">
          <a:extLst>
            <a:ext uri="{FF2B5EF4-FFF2-40B4-BE49-F238E27FC236}">
              <a16:creationId xmlns:a16="http://schemas.microsoft.com/office/drawing/2014/main" id="{EEFF184D-815F-488A-9153-134EE64E176F}"/>
            </a:ext>
          </a:extLst>
        </xdr:cNvPr>
        <xdr:cNvSpPr/>
      </xdr:nvSpPr>
      <xdr:spPr>
        <a:xfrm>
          <a:off x="6062230" y="20862348"/>
          <a:ext cx="1142999" cy="446943"/>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2</xdr:col>
      <xdr:colOff>438150</xdr:colOff>
      <xdr:row>25</xdr:row>
      <xdr:rowOff>268432</xdr:rowOff>
    </xdr:from>
    <xdr:to>
      <xdr:col>4</xdr:col>
      <xdr:colOff>319087</xdr:colOff>
      <xdr:row>25</xdr:row>
      <xdr:rowOff>502227</xdr:rowOff>
    </xdr:to>
    <xdr:sp macro="" textlink="">
      <xdr:nvSpPr>
        <xdr:cNvPr id="133" name="TextBox 132">
          <a:extLst>
            <a:ext uri="{FF2B5EF4-FFF2-40B4-BE49-F238E27FC236}">
              <a16:creationId xmlns:a16="http://schemas.microsoft.com/office/drawing/2014/main" id="{6D7887AA-C123-4D6F-BDAC-3919DEB74B5E}"/>
            </a:ext>
          </a:extLst>
        </xdr:cNvPr>
        <xdr:cNvSpPr txBox="1"/>
      </xdr:nvSpPr>
      <xdr:spPr>
        <a:xfrm>
          <a:off x="5105400" y="5116657"/>
          <a:ext cx="1404937" cy="23379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70 businesses asst'd</a:t>
          </a:r>
          <a:endParaRPr lang="en-GB">
            <a:effectLst/>
          </a:endParaRPr>
        </a:p>
        <a:p>
          <a:endParaRPr lang="en-GB" sz="1100"/>
        </a:p>
      </xdr:txBody>
    </xdr:sp>
    <xdr:clientData/>
  </xdr:twoCellAnchor>
  <xdr:twoCellAnchor>
    <xdr:from>
      <xdr:col>2</xdr:col>
      <xdr:colOff>476249</xdr:colOff>
      <xdr:row>25</xdr:row>
      <xdr:rowOff>34636</xdr:rowOff>
    </xdr:from>
    <xdr:to>
      <xdr:col>4</xdr:col>
      <xdr:colOff>103908</xdr:colOff>
      <xdr:row>25</xdr:row>
      <xdr:rowOff>233795</xdr:rowOff>
    </xdr:to>
    <xdr:sp macro="" textlink="">
      <xdr:nvSpPr>
        <xdr:cNvPr id="134" name="TextBox 133">
          <a:extLst>
            <a:ext uri="{FF2B5EF4-FFF2-40B4-BE49-F238E27FC236}">
              <a16:creationId xmlns:a16="http://schemas.microsoft.com/office/drawing/2014/main" id="{4BB3E044-6E85-455B-9D4A-3D65EB052648}"/>
            </a:ext>
          </a:extLst>
        </xdr:cNvPr>
        <xdr:cNvSpPr txBox="1"/>
      </xdr:nvSpPr>
      <xdr:spPr>
        <a:xfrm>
          <a:off x="6010274" y="20732461"/>
          <a:ext cx="1151659" cy="199159"/>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339 jobs created</a:t>
          </a:r>
          <a:endParaRPr lang="en-GB">
            <a:effectLst/>
          </a:endParaRPr>
        </a:p>
        <a:p>
          <a:endParaRPr lang="en-GB" sz="1100"/>
        </a:p>
      </xdr:txBody>
    </xdr:sp>
    <xdr:clientData/>
  </xdr:twoCellAnchor>
  <xdr:twoCellAnchor>
    <xdr:from>
      <xdr:col>2</xdr:col>
      <xdr:colOff>355022</xdr:colOff>
      <xdr:row>26</xdr:row>
      <xdr:rowOff>25978</xdr:rowOff>
    </xdr:from>
    <xdr:to>
      <xdr:col>2</xdr:col>
      <xdr:colOff>675409</xdr:colOff>
      <xdr:row>26</xdr:row>
      <xdr:rowOff>276225</xdr:rowOff>
    </xdr:to>
    <xdr:sp macro="" textlink="">
      <xdr:nvSpPr>
        <xdr:cNvPr id="135" name="Arrow: Right 134">
          <a:extLst>
            <a:ext uri="{FF2B5EF4-FFF2-40B4-BE49-F238E27FC236}">
              <a16:creationId xmlns:a16="http://schemas.microsoft.com/office/drawing/2014/main" id="{E8846353-FA21-4EDF-820B-FB21DF21667E}"/>
            </a:ext>
          </a:extLst>
        </xdr:cNvPr>
        <xdr:cNvSpPr/>
      </xdr:nvSpPr>
      <xdr:spPr>
        <a:xfrm>
          <a:off x="4260272" y="9893878"/>
          <a:ext cx="320387" cy="250247"/>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1</xdr:col>
      <xdr:colOff>119065</xdr:colOff>
      <xdr:row>25</xdr:row>
      <xdr:rowOff>526472</xdr:rowOff>
    </xdr:from>
    <xdr:to>
      <xdr:col>2</xdr:col>
      <xdr:colOff>448111</xdr:colOff>
      <xdr:row>26</xdr:row>
      <xdr:rowOff>216477</xdr:rowOff>
    </xdr:to>
    <xdr:sp macro="" textlink="">
      <xdr:nvSpPr>
        <xdr:cNvPr id="136" name="TextBox 135">
          <a:extLst>
            <a:ext uri="{FF2B5EF4-FFF2-40B4-BE49-F238E27FC236}">
              <a16:creationId xmlns:a16="http://schemas.microsoft.com/office/drawing/2014/main" id="{A5B5C374-E268-4678-B383-A861593C5046}"/>
            </a:ext>
          </a:extLst>
        </xdr:cNvPr>
        <xdr:cNvSpPr txBox="1"/>
      </xdr:nvSpPr>
      <xdr:spPr>
        <a:xfrm>
          <a:off x="3262315" y="9841922"/>
          <a:ext cx="1091046" cy="24245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57 jobs created</a:t>
          </a:r>
          <a:endParaRPr lang="en-GB">
            <a:effectLst/>
          </a:endParaRPr>
        </a:p>
        <a:p>
          <a:endParaRPr lang="en-GB" sz="1100"/>
        </a:p>
      </xdr:txBody>
    </xdr:sp>
    <xdr:clientData/>
  </xdr:twoCellAnchor>
  <xdr:twoCellAnchor>
    <xdr:from>
      <xdr:col>0</xdr:col>
      <xdr:colOff>3008302</xdr:colOff>
      <xdr:row>26</xdr:row>
      <xdr:rowOff>271028</xdr:rowOff>
    </xdr:from>
    <xdr:to>
      <xdr:col>2</xdr:col>
      <xdr:colOff>742950</xdr:colOff>
      <xdr:row>26</xdr:row>
      <xdr:rowOff>533399</xdr:rowOff>
    </xdr:to>
    <xdr:sp macro="" textlink="">
      <xdr:nvSpPr>
        <xdr:cNvPr id="137" name="TextBox 136">
          <a:extLst>
            <a:ext uri="{FF2B5EF4-FFF2-40B4-BE49-F238E27FC236}">
              <a16:creationId xmlns:a16="http://schemas.microsoft.com/office/drawing/2014/main" id="{9316C5C6-7B35-4D36-BFA6-6382C241D909}"/>
            </a:ext>
          </a:extLst>
        </xdr:cNvPr>
        <xdr:cNvSpPr txBox="1"/>
      </xdr:nvSpPr>
      <xdr:spPr>
        <a:xfrm>
          <a:off x="3008302" y="10138928"/>
          <a:ext cx="1639898" cy="26237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43 businesses asst'd</a:t>
          </a:r>
        </a:p>
        <a:p>
          <a:pPr marL="0" indent="0"/>
          <a:endParaRPr lang="en-GB" sz="1100">
            <a:solidFill>
              <a:schemeClr val="dk1"/>
            </a:solidFill>
            <a:effectLst/>
            <a:latin typeface="+mn-lt"/>
            <a:ea typeface="+mn-ea"/>
            <a:cs typeface="+mn-cs"/>
          </a:endParaRPr>
        </a:p>
      </xdr:txBody>
    </xdr:sp>
    <xdr:clientData/>
  </xdr:twoCellAnchor>
  <xdr:twoCellAnchor>
    <xdr:from>
      <xdr:col>2</xdr:col>
      <xdr:colOff>355022</xdr:colOff>
      <xdr:row>27</xdr:row>
      <xdr:rowOff>17318</xdr:rowOff>
    </xdr:from>
    <xdr:to>
      <xdr:col>2</xdr:col>
      <xdr:colOff>675409</xdr:colOff>
      <xdr:row>27</xdr:row>
      <xdr:rowOff>257175</xdr:rowOff>
    </xdr:to>
    <xdr:sp macro="" textlink="">
      <xdr:nvSpPr>
        <xdr:cNvPr id="138" name="Arrow: Right 137">
          <a:extLst>
            <a:ext uri="{FF2B5EF4-FFF2-40B4-BE49-F238E27FC236}">
              <a16:creationId xmlns:a16="http://schemas.microsoft.com/office/drawing/2014/main" id="{25BE6051-2696-4890-9EB5-25B02B885475}"/>
            </a:ext>
          </a:extLst>
        </xdr:cNvPr>
        <xdr:cNvSpPr/>
      </xdr:nvSpPr>
      <xdr:spPr>
        <a:xfrm>
          <a:off x="4260272" y="10437668"/>
          <a:ext cx="320387" cy="239857"/>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3138764</xdr:colOff>
      <xdr:row>26</xdr:row>
      <xdr:rowOff>520413</xdr:rowOff>
    </xdr:from>
    <xdr:to>
      <xdr:col>2</xdr:col>
      <xdr:colOff>324560</xdr:colOff>
      <xdr:row>27</xdr:row>
      <xdr:rowOff>426029</xdr:rowOff>
    </xdr:to>
    <xdr:sp macro="" textlink="">
      <xdr:nvSpPr>
        <xdr:cNvPr id="139" name="TextBox 138">
          <a:extLst>
            <a:ext uri="{FF2B5EF4-FFF2-40B4-BE49-F238E27FC236}">
              <a16:creationId xmlns:a16="http://schemas.microsoft.com/office/drawing/2014/main" id="{3AF4ECB1-1DFF-4145-87A5-ADBC1222EE80}"/>
            </a:ext>
          </a:extLst>
        </xdr:cNvPr>
        <xdr:cNvSpPr txBox="1"/>
      </xdr:nvSpPr>
      <xdr:spPr>
        <a:xfrm>
          <a:off x="3138764" y="10388313"/>
          <a:ext cx="1091046" cy="458066"/>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30 jobs created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 safeguarded</a:t>
          </a:r>
          <a:endParaRPr lang="en-GB">
            <a:effectLst/>
          </a:endParaRPr>
        </a:p>
        <a:p>
          <a:endParaRPr lang="en-GB" sz="1100"/>
        </a:p>
      </xdr:txBody>
    </xdr:sp>
    <xdr:clientData/>
  </xdr:twoCellAnchor>
  <xdr:twoCellAnchor>
    <xdr:from>
      <xdr:col>0</xdr:col>
      <xdr:colOff>2947120</xdr:colOff>
      <xdr:row>27</xdr:row>
      <xdr:rowOff>328179</xdr:rowOff>
    </xdr:from>
    <xdr:to>
      <xdr:col>2</xdr:col>
      <xdr:colOff>378689</xdr:colOff>
      <xdr:row>28</xdr:row>
      <xdr:rowOff>28575</xdr:rowOff>
    </xdr:to>
    <xdr:sp macro="" textlink="">
      <xdr:nvSpPr>
        <xdr:cNvPr id="140" name="TextBox 139">
          <a:extLst>
            <a:ext uri="{FF2B5EF4-FFF2-40B4-BE49-F238E27FC236}">
              <a16:creationId xmlns:a16="http://schemas.microsoft.com/office/drawing/2014/main" id="{0BD17A9D-702B-41F4-AA56-BE5F54D5ADB3}"/>
            </a:ext>
          </a:extLst>
        </xdr:cNvPr>
        <xdr:cNvSpPr txBox="1"/>
      </xdr:nvSpPr>
      <xdr:spPr>
        <a:xfrm>
          <a:off x="2947120" y="10748529"/>
          <a:ext cx="1336819" cy="252846"/>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 businesses asst'd</a:t>
          </a:r>
        </a:p>
        <a:p>
          <a:pPr marL="0" indent="0"/>
          <a:endParaRPr lang="en-GB" sz="1100">
            <a:solidFill>
              <a:schemeClr val="dk1"/>
            </a:solidFill>
            <a:effectLst/>
            <a:latin typeface="+mn-lt"/>
            <a:ea typeface="+mn-ea"/>
            <a:cs typeface="+mn-cs"/>
          </a:endParaRPr>
        </a:p>
      </xdr:txBody>
    </xdr:sp>
    <xdr:clientData/>
  </xdr:twoCellAnchor>
  <xdr:twoCellAnchor>
    <xdr:from>
      <xdr:col>1</xdr:col>
      <xdr:colOff>78353</xdr:colOff>
      <xdr:row>27</xdr:row>
      <xdr:rowOff>496168</xdr:rowOff>
    </xdr:from>
    <xdr:to>
      <xdr:col>2</xdr:col>
      <xdr:colOff>710466</xdr:colOff>
      <xdr:row>28</xdr:row>
      <xdr:rowOff>419100</xdr:rowOff>
    </xdr:to>
    <xdr:sp macro="" textlink="">
      <xdr:nvSpPr>
        <xdr:cNvPr id="141" name="TextBox 140">
          <a:extLst>
            <a:ext uri="{FF2B5EF4-FFF2-40B4-BE49-F238E27FC236}">
              <a16:creationId xmlns:a16="http://schemas.microsoft.com/office/drawing/2014/main" id="{21E6A300-58A2-495A-A0CC-C8801299A035}"/>
            </a:ext>
          </a:extLst>
        </xdr:cNvPr>
        <xdr:cNvSpPr txBox="1"/>
      </xdr:nvSpPr>
      <xdr:spPr>
        <a:xfrm>
          <a:off x="3221603" y="10916518"/>
          <a:ext cx="1394113" cy="475382"/>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60 jobs created</a:t>
          </a:r>
          <a:endParaRPr lang="en-GB">
            <a:effectLst/>
          </a:endParaRPr>
        </a:p>
        <a:p>
          <a:r>
            <a:rPr lang="en-GB" sz="1100"/>
            <a:t>1 safeguarded</a:t>
          </a:r>
        </a:p>
      </xdr:txBody>
    </xdr:sp>
    <xdr:clientData/>
  </xdr:twoCellAnchor>
  <xdr:twoCellAnchor>
    <xdr:from>
      <xdr:col>1</xdr:col>
      <xdr:colOff>50223</xdr:colOff>
      <xdr:row>28</xdr:row>
      <xdr:rowOff>297873</xdr:rowOff>
    </xdr:from>
    <xdr:to>
      <xdr:col>2</xdr:col>
      <xdr:colOff>552450</xdr:colOff>
      <xdr:row>29</xdr:row>
      <xdr:rowOff>28575</xdr:rowOff>
    </xdr:to>
    <xdr:sp macro="" textlink="">
      <xdr:nvSpPr>
        <xdr:cNvPr id="142" name="TextBox 141">
          <a:extLst>
            <a:ext uri="{FF2B5EF4-FFF2-40B4-BE49-F238E27FC236}">
              <a16:creationId xmlns:a16="http://schemas.microsoft.com/office/drawing/2014/main" id="{EC43105D-0FCA-4356-A172-95DFA135FAFB}"/>
            </a:ext>
          </a:extLst>
        </xdr:cNvPr>
        <xdr:cNvSpPr txBox="1"/>
      </xdr:nvSpPr>
      <xdr:spPr>
        <a:xfrm>
          <a:off x="3193473" y="11270673"/>
          <a:ext cx="1264227" cy="283152"/>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 businesses asst'd</a:t>
          </a:r>
        </a:p>
        <a:p>
          <a:pPr marL="0" indent="0"/>
          <a:endParaRPr lang="en-GB" sz="1100">
            <a:solidFill>
              <a:schemeClr val="dk1"/>
            </a:solidFill>
            <a:effectLst/>
            <a:latin typeface="+mn-lt"/>
            <a:ea typeface="+mn-ea"/>
            <a:cs typeface="+mn-cs"/>
          </a:endParaRPr>
        </a:p>
      </xdr:txBody>
    </xdr:sp>
    <xdr:clientData/>
  </xdr:twoCellAnchor>
  <xdr:twoCellAnchor>
    <xdr:from>
      <xdr:col>3</xdr:col>
      <xdr:colOff>175684</xdr:colOff>
      <xdr:row>29</xdr:row>
      <xdr:rowOff>69850</xdr:rowOff>
    </xdr:from>
    <xdr:to>
      <xdr:col>4</xdr:col>
      <xdr:colOff>504730</xdr:colOff>
      <xdr:row>29</xdr:row>
      <xdr:rowOff>312305</xdr:rowOff>
    </xdr:to>
    <xdr:sp macro="" textlink="">
      <xdr:nvSpPr>
        <xdr:cNvPr id="143" name="TextBox 142">
          <a:extLst>
            <a:ext uri="{FF2B5EF4-FFF2-40B4-BE49-F238E27FC236}">
              <a16:creationId xmlns:a16="http://schemas.microsoft.com/office/drawing/2014/main" id="{980FFCA3-3D4C-40B0-A1F0-811400B316CD}"/>
            </a:ext>
          </a:extLst>
        </xdr:cNvPr>
        <xdr:cNvSpPr txBox="1"/>
      </xdr:nvSpPr>
      <xdr:spPr>
        <a:xfrm>
          <a:off x="4842934" y="11595100"/>
          <a:ext cx="1091046" cy="24245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60 jobs created</a:t>
          </a:r>
          <a:endParaRPr lang="en-GB">
            <a:effectLst/>
          </a:endParaRPr>
        </a:p>
        <a:p>
          <a:endParaRPr lang="en-GB" sz="1100"/>
        </a:p>
      </xdr:txBody>
    </xdr:sp>
    <xdr:clientData/>
  </xdr:twoCellAnchor>
  <xdr:twoCellAnchor>
    <xdr:from>
      <xdr:col>0</xdr:col>
      <xdr:colOff>2924175</xdr:colOff>
      <xdr:row>28</xdr:row>
      <xdr:rowOff>748529</xdr:rowOff>
    </xdr:from>
    <xdr:to>
      <xdr:col>2</xdr:col>
      <xdr:colOff>546797</xdr:colOff>
      <xdr:row>29</xdr:row>
      <xdr:rowOff>247650</xdr:rowOff>
    </xdr:to>
    <xdr:sp macro="" textlink="">
      <xdr:nvSpPr>
        <xdr:cNvPr id="144" name="TextBox 143">
          <a:extLst>
            <a:ext uri="{FF2B5EF4-FFF2-40B4-BE49-F238E27FC236}">
              <a16:creationId xmlns:a16="http://schemas.microsoft.com/office/drawing/2014/main" id="{0291092A-F719-4F9F-8971-6C17174E8DAE}"/>
            </a:ext>
          </a:extLst>
        </xdr:cNvPr>
        <xdr:cNvSpPr txBox="1"/>
      </xdr:nvSpPr>
      <xdr:spPr>
        <a:xfrm>
          <a:off x="3686175" y="7882754"/>
          <a:ext cx="1527872" cy="261121"/>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14 construction jobs</a:t>
          </a:r>
          <a:endParaRPr lang="en-GB">
            <a:effectLst/>
          </a:endParaRPr>
        </a:p>
        <a:p>
          <a:endParaRPr lang="en-GB" sz="1100"/>
        </a:p>
      </xdr:txBody>
    </xdr:sp>
    <xdr:clientData/>
  </xdr:twoCellAnchor>
  <xdr:twoCellAnchor>
    <xdr:from>
      <xdr:col>1</xdr:col>
      <xdr:colOff>205318</xdr:colOff>
      <xdr:row>29</xdr:row>
      <xdr:rowOff>255052</xdr:rowOff>
    </xdr:from>
    <xdr:to>
      <xdr:col>3</xdr:col>
      <xdr:colOff>180975</xdr:colOff>
      <xdr:row>29</xdr:row>
      <xdr:rowOff>704849</xdr:rowOff>
    </xdr:to>
    <xdr:sp macro="" textlink="">
      <xdr:nvSpPr>
        <xdr:cNvPr id="145" name="TextBox 144">
          <a:extLst>
            <a:ext uri="{FF2B5EF4-FFF2-40B4-BE49-F238E27FC236}">
              <a16:creationId xmlns:a16="http://schemas.microsoft.com/office/drawing/2014/main" id="{FE4DC7D3-5E09-4F39-BEC9-E50F54583E5F}"/>
            </a:ext>
          </a:extLst>
        </xdr:cNvPr>
        <xdr:cNvSpPr txBox="1"/>
      </xdr:nvSpPr>
      <xdr:spPr>
        <a:xfrm>
          <a:off x="4110568" y="8151277"/>
          <a:ext cx="1499657" cy="449797"/>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12,000 sqm comm'cial floorspace</a:t>
          </a:r>
        </a:p>
      </xdr:txBody>
    </xdr:sp>
    <xdr:clientData/>
  </xdr:twoCellAnchor>
  <xdr:twoCellAnchor>
    <xdr:from>
      <xdr:col>3</xdr:col>
      <xdr:colOff>142875</xdr:colOff>
      <xdr:row>29</xdr:row>
      <xdr:rowOff>433917</xdr:rowOff>
    </xdr:from>
    <xdr:to>
      <xdr:col>5</xdr:col>
      <xdr:colOff>104775</xdr:colOff>
      <xdr:row>29</xdr:row>
      <xdr:rowOff>667712</xdr:rowOff>
    </xdr:to>
    <xdr:sp macro="" textlink="">
      <xdr:nvSpPr>
        <xdr:cNvPr id="146" name="TextBox 145">
          <a:extLst>
            <a:ext uri="{FF2B5EF4-FFF2-40B4-BE49-F238E27FC236}">
              <a16:creationId xmlns:a16="http://schemas.microsoft.com/office/drawing/2014/main" id="{DA970EC7-3104-4ED1-815B-F5CD833447F2}"/>
            </a:ext>
          </a:extLst>
        </xdr:cNvPr>
        <xdr:cNvSpPr txBox="1"/>
      </xdr:nvSpPr>
      <xdr:spPr>
        <a:xfrm>
          <a:off x="5572125" y="8330142"/>
          <a:ext cx="1485900" cy="23379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 businesses asst'd</a:t>
          </a:r>
        </a:p>
        <a:p>
          <a:pPr marL="0" indent="0"/>
          <a:endParaRPr lang="en-GB" sz="1100">
            <a:solidFill>
              <a:schemeClr val="dk1"/>
            </a:solidFill>
            <a:effectLst/>
            <a:latin typeface="+mn-lt"/>
            <a:ea typeface="+mn-ea"/>
            <a:cs typeface="+mn-cs"/>
          </a:endParaRPr>
        </a:p>
      </xdr:txBody>
    </xdr:sp>
    <xdr:clientData/>
  </xdr:twoCellAnchor>
  <xdr:twoCellAnchor>
    <xdr:from>
      <xdr:col>1</xdr:col>
      <xdr:colOff>603251</xdr:colOff>
      <xdr:row>30</xdr:row>
      <xdr:rowOff>137584</xdr:rowOff>
    </xdr:from>
    <xdr:to>
      <xdr:col>3</xdr:col>
      <xdr:colOff>116417</xdr:colOff>
      <xdr:row>30</xdr:row>
      <xdr:rowOff>518582</xdr:rowOff>
    </xdr:to>
    <xdr:sp macro="" textlink="">
      <xdr:nvSpPr>
        <xdr:cNvPr id="147" name="Arrow: Right 146">
          <a:extLst>
            <a:ext uri="{FF2B5EF4-FFF2-40B4-BE49-F238E27FC236}">
              <a16:creationId xmlns:a16="http://schemas.microsoft.com/office/drawing/2014/main" id="{871DE77D-63AC-420A-AD4E-ADDE9D799305}"/>
            </a:ext>
          </a:extLst>
        </xdr:cNvPr>
        <xdr:cNvSpPr/>
      </xdr:nvSpPr>
      <xdr:spPr>
        <a:xfrm>
          <a:off x="5375276" y="24645409"/>
          <a:ext cx="1037166" cy="380998"/>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1</xdr:col>
      <xdr:colOff>158749</xdr:colOff>
      <xdr:row>30</xdr:row>
      <xdr:rowOff>211665</xdr:rowOff>
    </xdr:from>
    <xdr:to>
      <xdr:col>2</xdr:col>
      <xdr:colOff>751416</xdr:colOff>
      <xdr:row>30</xdr:row>
      <xdr:rowOff>455082</xdr:rowOff>
    </xdr:to>
    <xdr:sp macro="" textlink="">
      <xdr:nvSpPr>
        <xdr:cNvPr id="148" name="TextBox 147">
          <a:extLst>
            <a:ext uri="{FF2B5EF4-FFF2-40B4-BE49-F238E27FC236}">
              <a16:creationId xmlns:a16="http://schemas.microsoft.com/office/drawing/2014/main" id="{BA7A1D40-6527-4DF2-A873-65988813BB6C}"/>
            </a:ext>
          </a:extLst>
        </xdr:cNvPr>
        <xdr:cNvSpPr txBox="1"/>
      </xdr:nvSpPr>
      <xdr:spPr>
        <a:xfrm>
          <a:off x="4930774" y="24719490"/>
          <a:ext cx="1354667" cy="243417"/>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3.6k walk/cycleways</a:t>
          </a:r>
        </a:p>
      </xdr:txBody>
    </xdr:sp>
    <xdr:clientData/>
  </xdr:twoCellAnchor>
  <xdr:twoCellAnchor>
    <xdr:from>
      <xdr:col>2</xdr:col>
      <xdr:colOff>285750</xdr:colOff>
      <xdr:row>31</xdr:row>
      <xdr:rowOff>104775</xdr:rowOff>
    </xdr:from>
    <xdr:to>
      <xdr:col>2</xdr:col>
      <xdr:colOff>606137</xdr:colOff>
      <xdr:row>31</xdr:row>
      <xdr:rowOff>468456</xdr:rowOff>
    </xdr:to>
    <xdr:sp macro="" textlink="">
      <xdr:nvSpPr>
        <xdr:cNvPr id="149" name="Arrow: Right 148">
          <a:extLst>
            <a:ext uri="{FF2B5EF4-FFF2-40B4-BE49-F238E27FC236}">
              <a16:creationId xmlns:a16="http://schemas.microsoft.com/office/drawing/2014/main" id="{4ED97D94-1812-41D6-8E3B-0D9121948793}"/>
            </a:ext>
          </a:extLst>
        </xdr:cNvPr>
        <xdr:cNvSpPr/>
      </xdr:nvSpPr>
      <xdr:spPr>
        <a:xfrm>
          <a:off x="4953000" y="9324975"/>
          <a:ext cx="320387" cy="363681"/>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3076576</xdr:colOff>
      <xdr:row>31</xdr:row>
      <xdr:rowOff>0</xdr:rowOff>
    </xdr:from>
    <xdr:to>
      <xdr:col>3</xdr:col>
      <xdr:colOff>38100</xdr:colOff>
      <xdr:row>32</xdr:row>
      <xdr:rowOff>142875</xdr:rowOff>
    </xdr:to>
    <xdr:sp macro="" textlink="">
      <xdr:nvSpPr>
        <xdr:cNvPr id="151" name="TextBox 150">
          <a:extLst>
            <a:ext uri="{FF2B5EF4-FFF2-40B4-BE49-F238E27FC236}">
              <a16:creationId xmlns:a16="http://schemas.microsoft.com/office/drawing/2014/main" id="{A704E724-FDD6-4E39-86D7-EB398C3BD726}"/>
            </a:ext>
          </a:extLst>
        </xdr:cNvPr>
        <xdr:cNvSpPr txBox="1"/>
      </xdr:nvSpPr>
      <xdr:spPr>
        <a:xfrm>
          <a:off x="3838576" y="9220200"/>
          <a:ext cx="1628774" cy="70485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31 jobs created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36 learners assisted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30 businesses assisted</a:t>
          </a:r>
          <a:endParaRPr lang="en-GB">
            <a:effectLst/>
          </a:endParaRPr>
        </a:p>
        <a:p>
          <a:endParaRPr lang="en-GB" sz="1100"/>
        </a:p>
      </xdr:txBody>
    </xdr:sp>
    <xdr:clientData/>
  </xdr:twoCellAnchor>
  <xdr:twoCellAnchor>
    <xdr:from>
      <xdr:col>2</xdr:col>
      <xdr:colOff>428625</xdr:colOff>
      <xdr:row>34</xdr:row>
      <xdr:rowOff>76200</xdr:rowOff>
    </xdr:from>
    <xdr:to>
      <xdr:col>2</xdr:col>
      <xdr:colOff>749012</xdr:colOff>
      <xdr:row>34</xdr:row>
      <xdr:rowOff>439881</xdr:rowOff>
    </xdr:to>
    <xdr:sp macro="" textlink="">
      <xdr:nvSpPr>
        <xdr:cNvPr id="153" name="Arrow: Right 152">
          <a:extLst>
            <a:ext uri="{FF2B5EF4-FFF2-40B4-BE49-F238E27FC236}">
              <a16:creationId xmlns:a16="http://schemas.microsoft.com/office/drawing/2014/main" id="{4D01AE34-B6B4-49C8-AAE8-0A08E8D3B6E0}"/>
            </a:ext>
          </a:extLst>
        </xdr:cNvPr>
        <xdr:cNvSpPr/>
      </xdr:nvSpPr>
      <xdr:spPr>
        <a:xfrm>
          <a:off x="5095875" y="9858375"/>
          <a:ext cx="320387" cy="363681"/>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3000375</xdr:colOff>
      <xdr:row>34</xdr:row>
      <xdr:rowOff>47624</xdr:rowOff>
    </xdr:from>
    <xdr:to>
      <xdr:col>2</xdr:col>
      <xdr:colOff>533400</xdr:colOff>
      <xdr:row>35</xdr:row>
      <xdr:rowOff>9525</xdr:rowOff>
    </xdr:to>
    <xdr:sp macro="" textlink="">
      <xdr:nvSpPr>
        <xdr:cNvPr id="155" name="TextBox 154">
          <a:extLst>
            <a:ext uri="{FF2B5EF4-FFF2-40B4-BE49-F238E27FC236}">
              <a16:creationId xmlns:a16="http://schemas.microsoft.com/office/drawing/2014/main" id="{19944D47-D1E5-4CA7-AC9D-541E6E044FFB}"/>
            </a:ext>
          </a:extLst>
        </xdr:cNvPr>
        <xdr:cNvSpPr txBox="1"/>
      </xdr:nvSpPr>
      <xdr:spPr>
        <a:xfrm>
          <a:off x="3762375" y="9829799"/>
          <a:ext cx="1438275" cy="523876"/>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1,184 sqm comm'cial </a:t>
          </a:r>
        </a:p>
        <a:p>
          <a:r>
            <a:rPr lang="en-GB" sz="1100"/>
            <a:t>floorspace improved</a:t>
          </a:r>
        </a:p>
      </xdr:txBody>
    </xdr:sp>
    <xdr:clientData/>
  </xdr:twoCellAnchor>
  <xdr:twoCellAnchor>
    <xdr:from>
      <xdr:col>3</xdr:col>
      <xdr:colOff>0</xdr:colOff>
      <xdr:row>34</xdr:row>
      <xdr:rowOff>76200</xdr:rowOff>
    </xdr:from>
    <xdr:to>
      <xdr:col>4</xdr:col>
      <xdr:colOff>66675</xdr:colOff>
      <xdr:row>34</xdr:row>
      <xdr:rowOff>457198</xdr:rowOff>
    </xdr:to>
    <xdr:sp macro="" textlink="">
      <xdr:nvSpPr>
        <xdr:cNvPr id="156" name="Arrow: Right 155">
          <a:extLst>
            <a:ext uri="{FF2B5EF4-FFF2-40B4-BE49-F238E27FC236}">
              <a16:creationId xmlns:a16="http://schemas.microsoft.com/office/drawing/2014/main" id="{284F233E-8C0F-4C81-B754-15237103C840}"/>
            </a:ext>
          </a:extLst>
        </xdr:cNvPr>
        <xdr:cNvSpPr/>
      </xdr:nvSpPr>
      <xdr:spPr>
        <a:xfrm>
          <a:off x="5429250" y="9858375"/>
          <a:ext cx="828675" cy="380998"/>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19050</xdr:colOff>
      <xdr:row>34</xdr:row>
      <xdr:rowOff>0</xdr:rowOff>
    </xdr:from>
    <xdr:to>
      <xdr:col>5</xdr:col>
      <xdr:colOff>571500</xdr:colOff>
      <xdr:row>35</xdr:row>
      <xdr:rowOff>57149</xdr:rowOff>
    </xdr:to>
    <xdr:sp macro="" textlink="">
      <xdr:nvSpPr>
        <xdr:cNvPr id="157" name="TextBox 156">
          <a:extLst>
            <a:ext uri="{FF2B5EF4-FFF2-40B4-BE49-F238E27FC236}">
              <a16:creationId xmlns:a16="http://schemas.microsoft.com/office/drawing/2014/main" id="{CA95EB74-AFB1-4715-B52C-DAC228D644FF}"/>
            </a:ext>
          </a:extLst>
        </xdr:cNvPr>
        <xdr:cNvSpPr txBox="1"/>
      </xdr:nvSpPr>
      <xdr:spPr>
        <a:xfrm>
          <a:off x="5448300" y="9725024"/>
          <a:ext cx="2076450" cy="67627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20 x apprenticeships</a:t>
          </a:r>
        </a:p>
        <a:p>
          <a:r>
            <a:rPr lang="en-GB" sz="1100"/>
            <a:t>25 traineeships starts</a:t>
          </a:r>
        </a:p>
        <a:p>
          <a:r>
            <a:rPr lang="en-GB" sz="1100"/>
            <a:t>10</a:t>
          </a:r>
          <a:r>
            <a:rPr lang="en-GB" sz="1100" baseline="0"/>
            <a:t> work experience placements</a:t>
          </a:r>
          <a:endParaRPr lang="en-GB" sz="1100"/>
        </a:p>
      </xdr:txBody>
    </xdr:sp>
    <xdr:clientData/>
  </xdr:twoCellAnchor>
  <xdr:twoCellAnchor>
    <xdr:from>
      <xdr:col>2</xdr:col>
      <xdr:colOff>238124</xdr:colOff>
      <xdr:row>33</xdr:row>
      <xdr:rowOff>76200</xdr:rowOff>
    </xdr:from>
    <xdr:to>
      <xdr:col>3</xdr:col>
      <xdr:colOff>198965</xdr:colOff>
      <xdr:row>33</xdr:row>
      <xdr:rowOff>419100</xdr:rowOff>
    </xdr:to>
    <xdr:sp macro="" textlink="">
      <xdr:nvSpPr>
        <xdr:cNvPr id="57" name="Arrow: Right 56">
          <a:extLst>
            <a:ext uri="{FF2B5EF4-FFF2-40B4-BE49-F238E27FC236}">
              <a16:creationId xmlns:a16="http://schemas.microsoft.com/office/drawing/2014/main" id="{9853E076-EB6D-4B71-8150-E236E2792C6A}"/>
            </a:ext>
          </a:extLst>
        </xdr:cNvPr>
        <xdr:cNvSpPr/>
      </xdr:nvSpPr>
      <xdr:spPr>
        <a:xfrm>
          <a:off x="4905374" y="10420350"/>
          <a:ext cx="722841" cy="342900"/>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0</xdr:col>
      <xdr:colOff>3057525</xdr:colOff>
      <xdr:row>33</xdr:row>
      <xdr:rowOff>133348</xdr:rowOff>
    </xdr:from>
    <xdr:to>
      <xdr:col>3</xdr:col>
      <xdr:colOff>171450</xdr:colOff>
      <xdr:row>34</xdr:row>
      <xdr:rowOff>9525</xdr:rowOff>
    </xdr:to>
    <xdr:sp macro="" textlink="">
      <xdr:nvSpPr>
        <xdr:cNvPr id="58" name="TextBox 57">
          <a:extLst>
            <a:ext uri="{FF2B5EF4-FFF2-40B4-BE49-F238E27FC236}">
              <a16:creationId xmlns:a16="http://schemas.microsoft.com/office/drawing/2014/main" id="{86C073A6-85A6-4FD9-A69D-F5497B9E7252}"/>
            </a:ext>
          </a:extLst>
        </xdr:cNvPr>
        <xdr:cNvSpPr txBox="1"/>
      </xdr:nvSpPr>
      <xdr:spPr>
        <a:xfrm>
          <a:off x="3819525" y="10477498"/>
          <a:ext cx="1781175" cy="438152"/>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715 sqm new comm'cial </a:t>
          </a:r>
        </a:p>
        <a:p>
          <a:r>
            <a:rPr lang="en-GB" sz="1100"/>
            <a:t>floorspace </a:t>
          </a:r>
        </a:p>
      </xdr:txBody>
    </xdr:sp>
    <xdr:clientData/>
  </xdr:twoCellAnchor>
  <xdr:twoCellAnchor>
    <xdr:from>
      <xdr:col>3</xdr:col>
      <xdr:colOff>104775</xdr:colOff>
      <xdr:row>33</xdr:row>
      <xdr:rowOff>0</xdr:rowOff>
    </xdr:from>
    <xdr:to>
      <xdr:col>3</xdr:col>
      <xdr:colOff>718398</xdr:colOff>
      <xdr:row>33</xdr:row>
      <xdr:rowOff>333376</xdr:rowOff>
    </xdr:to>
    <xdr:sp macro="" textlink="">
      <xdr:nvSpPr>
        <xdr:cNvPr id="60" name="Arrow: Right 59">
          <a:extLst>
            <a:ext uri="{FF2B5EF4-FFF2-40B4-BE49-F238E27FC236}">
              <a16:creationId xmlns:a16="http://schemas.microsoft.com/office/drawing/2014/main" id="{16EA69EB-4091-441D-9003-40C11A6C3A05}"/>
            </a:ext>
          </a:extLst>
        </xdr:cNvPr>
        <xdr:cNvSpPr/>
      </xdr:nvSpPr>
      <xdr:spPr>
        <a:xfrm>
          <a:off x="5534025" y="10334626"/>
          <a:ext cx="613623" cy="342900"/>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95250</xdr:colOff>
      <xdr:row>33</xdr:row>
      <xdr:rowOff>209550</xdr:rowOff>
    </xdr:from>
    <xdr:to>
      <xdr:col>3</xdr:col>
      <xdr:colOff>708873</xdr:colOff>
      <xdr:row>33</xdr:row>
      <xdr:rowOff>523875</xdr:rowOff>
    </xdr:to>
    <xdr:sp macro="" textlink="">
      <xdr:nvSpPr>
        <xdr:cNvPr id="61" name="Arrow: Right 60">
          <a:extLst>
            <a:ext uri="{FF2B5EF4-FFF2-40B4-BE49-F238E27FC236}">
              <a16:creationId xmlns:a16="http://schemas.microsoft.com/office/drawing/2014/main" id="{434156AD-0B83-4C6E-99AF-D8D7969921F1}"/>
            </a:ext>
          </a:extLst>
        </xdr:cNvPr>
        <xdr:cNvSpPr/>
      </xdr:nvSpPr>
      <xdr:spPr>
        <a:xfrm>
          <a:off x="5524500" y="10553700"/>
          <a:ext cx="613623" cy="314325"/>
        </a:xfrm>
        <a:prstGeom prst="right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657225</xdr:colOff>
      <xdr:row>33</xdr:row>
      <xdr:rowOff>47625</xdr:rowOff>
    </xdr:from>
    <xdr:to>
      <xdr:col>5</xdr:col>
      <xdr:colOff>523875</xdr:colOff>
      <xdr:row>34</xdr:row>
      <xdr:rowOff>85725</xdr:rowOff>
    </xdr:to>
    <xdr:sp macro="" textlink="">
      <xdr:nvSpPr>
        <xdr:cNvPr id="59" name="TextBox 58">
          <a:extLst>
            <a:ext uri="{FF2B5EF4-FFF2-40B4-BE49-F238E27FC236}">
              <a16:creationId xmlns:a16="http://schemas.microsoft.com/office/drawing/2014/main" id="{7053E613-AB6B-4E5E-B2BE-A10189DF9415}"/>
            </a:ext>
          </a:extLst>
        </xdr:cNvPr>
        <xdr:cNvSpPr txBox="1"/>
      </xdr:nvSpPr>
      <xdr:spPr>
        <a:xfrm>
          <a:off x="6086475" y="10391775"/>
          <a:ext cx="1390650" cy="60007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23</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jobs created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7 businesses assisted</a:t>
          </a:r>
          <a:endParaRPr lang="en-GB">
            <a:effectLst/>
          </a:endParaRPr>
        </a:p>
        <a:p>
          <a:endParaRPr lang="en-GB" sz="1100"/>
        </a:p>
      </xdr:txBody>
    </xdr:sp>
    <xdr:clientData/>
  </xdr:twoCellAnchor>
  <xdr:twoCellAnchor>
    <xdr:from>
      <xdr:col>1</xdr:col>
      <xdr:colOff>95250</xdr:colOff>
      <xdr:row>32</xdr:row>
      <xdr:rowOff>142875</xdr:rowOff>
    </xdr:from>
    <xdr:to>
      <xdr:col>3</xdr:col>
      <xdr:colOff>352425</xdr:colOff>
      <xdr:row>33</xdr:row>
      <xdr:rowOff>38100</xdr:rowOff>
    </xdr:to>
    <xdr:sp macro="" textlink="">
      <xdr:nvSpPr>
        <xdr:cNvPr id="62" name="TextBox 61">
          <a:extLst>
            <a:ext uri="{FF2B5EF4-FFF2-40B4-BE49-F238E27FC236}">
              <a16:creationId xmlns:a16="http://schemas.microsoft.com/office/drawing/2014/main" id="{9090ED6C-ED01-404D-8A28-235A612DFC37}"/>
            </a:ext>
          </a:extLst>
        </xdr:cNvPr>
        <xdr:cNvSpPr txBox="1"/>
      </xdr:nvSpPr>
      <xdr:spPr>
        <a:xfrm>
          <a:off x="4000500" y="9925050"/>
          <a:ext cx="1781175" cy="4572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290 sqm new comm'cial </a:t>
          </a:r>
        </a:p>
        <a:p>
          <a:r>
            <a:rPr lang="en-GB" sz="1100"/>
            <a:t>floorspace </a:t>
          </a:r>
        </a:p>
      </xdr:txBody>
    </xdr:sp>
    <xdr:clientData/>
  </xdr:twoCellAnchor>
  <xdr:twoCellAnchor>
    <xdr:from>
      <xdr:col>3</xdr:col>
      <xdr:colOff>180975</xdr:colOff>
      <xdr:row>32</xdr:row>
      <xdr:rowOff>104775</xdr:rowOff>
    </xdr:from>
    <xdr:to>
      <xdr:col>3</xdr:col>
      <xdr:colOff>501362</xdr:colOff>
      <xdr:row>32</xdr:row>
      <xdr:rowOff>468456</xdr:rowOff>
    </xdr:to>
    <xdr:sp macro="" textlink="">
      <xdr:nvSpPr>
        <xdr:cNvPr id="66" name="Arrow: Right 65">
          <a:extLst>
            <a:ext uri="{FF2B5EF4-FFF2-40B4-BE49-F238E27FC236}">
              <a16:creationId xmlns:a16="http://schemas.microsoft.com/office/drawing/2014/main" id="{5F333B2B-64E4-48CB-8C8E-2F2AE037A797}"/>
            </a:ext>
          </a:extLst>
        </xdr:cNvPr>
        <xdr:cNvSpPr/>
      </xdr:nvSpPr>
      <xdr:spPr>
        <a:xfrm>
          <a:off x="5610225" y="9886950"/>
          <a:ext cx="320387" cy="363681"/>
        </a:xfrm>
        <a:prstGeom prst="rightArrow">
          <a:avLst>
            <a:gd name="adj1" fmla="val 50000"/>
            <a:gd name="adj2" fmla="val 5000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ysClr val="windowText" lastClr="000000"/>
            </a:solidFill>
            <a:latin typeface="+mn-lt"/>
            <a:ea typeface="+mn-ea"/>
            <a:cs typeface="+mn-cs"/>
          </a:endParaRPr>
        </a:p>
      </xdr:txBody>
    </xdr:sp>
    <xdr:clientData/>
  </xdr:twoCellAnchor>
  <xdr:twoCellAnchor>
    <xdr:from>
      <xdr:col>3</xdr:col>
      <xdr:colOff>390524</xdr:colOff>
      <xdr:row>32</xdr:row>
      <xdr:rowOff>47625</xdr:rowOff>
    </xdr:from>
    <xdr:to>
      <xdr:col>5</xdr:col>
      <xdr:colOff>533399</xdr:colOff>
      <xdr:row>32</xdr:row>
      <xdr:rowOff>495300</xdr:rowOff>
    </xdr:to>
    <xdr:sp macro="" textlink="">
      <xdr:nvSpPr>
        <xdr:cNvPr id="67" name="TextBox 66">
          <a:extLst>
            <a:ext uri="{FF2B5EF4-FFF2-40B4-BE49-F238E27FC236}">
              <a16:creationId xmlns:a16="http://schemas.microsoft.com/office/drawing/2014/main" id="{BB7A6C86-5799-40E1-B50E-A68C0493A62E}"/>
            </a:ext>
          </a:extLst>
        </xdr:cNvPr>
        <xdr:cNvSpPr txBox="1"/>
      </xdr:nvSpPr>
      <xdr:spPr>
        <a:xfrm>
          <a:off x="5819774" y="9829800"/>
          <a:ext cx="1666875" cy="447675"/>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5 jobs created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20 new learners (not FTE)</a:t>
          </a:r>
          <a:endParaRPr lang="en-GB">
            <a:effectLst/>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My%20Documents\Risk%20Management\SSLEP%20Programme%20Risk%20Register%201601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001%20SSLEP/National%20reporting/LGF/2020-21%20Q1/Stoke+Staffs%20LGF%20Data%20Capture%2020-21%20Q1%20v.4%20-%20S151%20appro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lp1ed\OneDrive%20-%20Staffordshire%20County%20Council\Documents\00001%20SSLEP\National%20reporting\LGF\2020-21%20Q3\Stoke+Staffs%20LGF%20Data%20Capture%2020-21%20Q3%20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aron_palphreyman_staffordshire_gov_uk/Documents/Documents/00001%20SSLEP/Reports%20for%20SPMG/CDGD/20-21%20Q4/CDGD%20Overview%20Q4%202020-21%20v1%20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README"/>
      <sheetName val="Dashboard"/>
      <sheetName val="Summary"/>
      <sheetName val="Pre_1718"/>
      <sheetName val="Q1_1718"/>
      <sheetName val="Q2_1718"/>
      <sheetName val="Q3_1718"/>
      <sheetName val="Q4_1718"/>
      <sheetName val="Q1_1819"/>
      <sheetName val="Q2_1819"/>
      <sheetName val="Q3_1819"/>
      <sheetName val="Q4_1819"/>
      <sheetName val="Q1_1920"/>
      <sheetName val="Q2_1920"/>
      <sheetName val="Q3_1920"/>
      <sheetName val="Q4_1920"/>
      <sheetName val="Q1_2021"/>
      <sheetName val="Q2_2021"/>
      <sheetName val="Q3_2021"/>
      <sheetName val="Q4_2021"/>
      <sheetName val="Template"/>
      <sheetName val="Forecasts"/>
      <sheetName val="All_data"/>
      <sheetName val="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ow r="9">
          <cell r="C9" t="str">
            <v>Black Country LEP</v>
          </cell>
        </row>
        <row r="10">
          <cell r="C10" t="str">
            <v>Buckinghamshire Thames Valley LEP</v>
          </cell>
        </row>
        <row r="11">
          <cell r="C11" t="str">
            <v>Cheshire and Warrington LEP</v>
          </cell>
        </row>
        <row r="12">
          <cell r="C12" t="str">
            <v>Coast to Capital LEP</v>
          </cell>
        </row>
        <row r="13">
          <cell r="C13" t="str">
            <v>Cornwall and the Isles of Scilly LEP</v>
          </cell>
        </row>
        <row r="14">
          <cell r="C14" t="str">
            <v>Coventry and Warwickshire LEP</v>
          </cell>
        </row>
        <row r="15">
          <cell r="C15" t="str">
            <v>Cumbria LEP</v>
          </cell>
        </row>
        <row r="16">
          <cell r="C16" t="str">
            <v>Derby, Derbyshire, Nottingham and Nottinghamshire LEP</v>
          </cell>
        </row>
        <row r="17">
          <cell r="C17" t="str">
            <v>Dorset LEP</v>
          </cell>
        </row>
        <row r="18">
          <cell r="C18" t="str">
            <v>Enterprise M3 LEP</v>
          </cell>
        </row>
        <row r="19">
          <cell r="C19" t="str">
            <v>Gloucestershire LEP</v>
          </cell>
        </row>
        <row r="20">
          <cell r="C20" t="str">
            <v>Greater Birmingham and Solihull LEP</v>
          </cell>
        </row>
        <row r="21">
          <cell r="C21" t="str">
            <v>Greater Cambridge and Peterborough LEP</v>
          </cell>
        </row>
        <row r="22">
          <cell r="C22" t="str">
            <v>Greater Lincolnshire LEP</v>
          </cell>
        </row>
        <row r="23">
          <cell r="C23" t="str">
            <v>Greater Manchester LEP</v>
          </cell>
        </row>
        <row r="24">
          <cell r="C24" t="str">
            <v>Heart of the South West LEP</v>
          </cell>
        </row>
        <row r="25">
          <cell r="C25" t="str">
            <v>Hertfordshire LEP</v>
          </cell>
        </row>
        <row r="26">
          <cell r="C26" t="str">
            <v>Humber LEP</v>
          </cell>
        </row>
        <row r="27">
          <cell r="C27" t="str">
            <v>Lancashire LEP</v>
          </cell>
        </row>
        <row r="28">
          <cell r="C28" t="str">
            <v>Leeds City Region LEP</v>
          </cell>
        </row>
        <row r="29">
          <cell r="C29" t="str">
            <v>Leicester and Leicestershire LEP</v>
          </cell>
        </row>
        <row r="30">
          <cell r="C30" t="str">
            <v>Liverpool City Region LEP</v>
          </cell>
        </row>
        <row r="31">
          <cell r="C31" t="str">
            <v>London LEP</v>
          </cell>
        </row>
        <row r="32">
          <cell r="C32" t="str">
            <v>New Anglia LEP</v>
          </cell>
        </row>
        <row r="33">
          <cell r="C33" t="str">
            <v>North East LEP</v>
          </cell>
        </row>
        <row r="34">
          <cell r="C34" t="str">
            <v>Oxfordshire LEP</v>
          </cell>
        </row>
        <row r="35">
          <cell r="C35" t="str">
            <v>Sheffield City Region</v>
          </cell>
        </row>
        <row r="36">
          <cell r="C36" t="str">
            <v>Solent LEP</v>
          </cell>
        </row>
        <row r="37">
          <cell r="C37" t="str">
            <v>South East LEP</v>
          </cell>
        </row>
        <row r="38">
          <cell r="C38" t="str">
            <v>South East Midlands LEP</v>
          </cell>
        </row>
        <row r="39">
          <cell r="C39" t="str">
            <v>Stoke-on-Trent and Staffordshire LEP</v>
          </cell>
        </row>
        <row r="40">
          <cell r="C40" t="str">
            <v>Swindon and Wiltshire LEP</v>
          </cell>
        </row>
        <row r="41">
          <cell r="C41" t="str">
            <v>Tees Valley LEP</v>
          </cell>
        </row>
        <row r="42">
          <cell r="C42" t="str">
            <v>Thames Valley Berkshire LEP</v>
          </cell>
        </row>
        <row r="43">
          <cell r="C43" t="str">
            <v>The Marches LEP</v>
          </cell>
        </row>
        <row r="44">
          <cell r="C44" t="str">
            <v>West of England LEP</v>
          </cell>
        </row>
        <row r="45">
          <cell r="C45" t="str">
            <v>Worcestershire LEP</v>
          </cell>
        </row>
        <row r="46">
          <cell r="C46" t="str">
            <v>York, North Yorkshire and East Riding LEP</v>
          </cell>
        </row>
        <row r="50">
          <cell r="C50" t="str">
            <v>Q1_1718</v>
          </cell>
        </row>
        <row r="51">
          <cell r="C51" t="str">
            <v>Q2_1718</v>
          </cell>
        </row>
        <row r="52">
          <cell r="C52" t="str">
            <v>Q3_1718</v>
          </cell>
        </row>
        <row r="53">
          <cell r="C53" t="str">
            <v>Q4_1718</v>
          </cell>
        </row>
        <row r="54">
          <cell r="C54" t="str">
            <v>Q1_1819</v>
          </cell>
        </row>
        <row r="55">
          <cell r="C55" t="str">
            <v>Q2_1819</v>
          </cell>
        </row>
        <row r="56">
          <cell r="C56" t="str">
            <v>Q3_1819</v>
          </cell>
        </row>
        <row r="57">
          <cell r="C57" t="str">
            <v>Q4_1819</v>
          </cell>
        </row>
        <row r="58">
          <cell r="C58" t="str">
            <v>Q1_1920</v>
          </cell>
        </row>
        <row r="59">
          <cell r="C59" t="str">
            <v>Q2_1920</v>
          </cell>
        </row>
        <row r="60">
          <cell r="C60" t="str">
            <v>Q3_1920</v>
          </cell>
        </row>
        <row r="61">
          <cell r="C61" t="str">
            <v>Q4_1920</v>
          </cell>
        </row>
        <row r="62">
          <cell r="C62" t="str">
            <v>Q1_2021</v>
          </cell>
        </row>
        <row r="63">
          <cell r="C63" t="str">
            <v>Q2_2021</v>
          </cell>
        </row>
        <row r="64">
          <cell r="C64" t="str">
            <v>Q3_2021</v>
          </cell>
        </row>
        <row r="65">
          <cell r="C65" t="str">
            <v>Q4_2021</v>
          </cell>
        </row>
        <row r="66">
          <cell r="C66" t="str">
            <v>Q1_2122</v>
          </cell>
        </row>
        <row r="67">
          <cell r="C67" t="str">
            <v>Q2_2122</v>
          </cell>
        </row>
        <row r="68">
          <cell r="C68" t="str">
            <v>Q3_2122</v>
          </cell>
        </row>
        <row r="69">
          <cell r="C69" t="str">
            <v>Q4_2122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README"/>
      <sheetName val="Dashboard"/>
      <sheetName val="Summary"/>
      <sheetName val="Pre_1718"/>
      <sheetName val="Q1_1718"/>
      <sheetName val="Q2_1718"/>
      <sheetName val="Q3_1718"/>
      <sheetName val="Q4_1718"/>
      <sheetName val="Q1_1819"/>
      <sheetName val="Q2_1819"/>
      <sheetName val="Q3_1819"/>
      <sheetName val="Q4_1819"/>
      <sheetName val="Q1_1920"/>
      <sheetName val="Q2_1920"/>
      <sheetName val="Q3_1920"/>
      <sheetName val="Q4_1920"/>
      <sheetName val="Q1_2021"/>
      <sheetName val="Q2_2021"/>
      <sheetName val="Q3_2021"/>
      <sheetName val="Q4_2021"/>
      <sheetName val="Template"/>
      <sheetName val="Forecasts"/>
      <sheetName val="All_data"/>
      <sheetName val="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Ongoing</v>
          </cell>
        </row>
        <row r="3">
          <cell r="A3" t="str">
            <v>Physical Completion</v>
          </cell>
        </row>
        <row r="4">
          <cell r="A4" t="str">
            <v>Total Completion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DGD TIMELINE"/>
      <sheetName val="FORECASTING"/>
      <sheetName val="BEIS dashboard"/>
      <sheetName val="Learners + Apprentices"/>
      <sheetName val="Other Outputs"/>
      <sheetName val="Match and Leverage"/>
      <sheetName val="Project Finance"/>
      <sheetName val="GD Outputs"/>
      <sheetName val="Scheme RISKS"/>
      <sheetName val="CD Outcomes Dashboard"/>
      <sheetName val="GD Dashboard analysis"/>
      <sheetName val="EZ Outcomes"/>
      <sheetName val="CD Outcomes"/>
      <sheetName val="CD Dashboard Analysis"/>
      <sheetName val="Risk Analysi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Palphreyman, Sharon (Corporate)" id="{A83520E1-3F89-48B5-816A-C7FB0B1C1E46}" userId="S::sharon.palphreyman@staffordshire.gov.uk::bc5decb0-25f2-4ea0-a79c-434482d1f6a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1-11-15T18:21:24.45" personId="{A83520E1-3F89-48B5-816A-C7FB0B1C1E46}" id="{5FC73CAE-0E37-4843-ADF1-D856651E6CE2}">
    <text>Underspend reallocated to SEF G</text>
  </threadedComment>
  <threadedComment ref="J12" dT="2021-07-27T16:16:40.23" personId="{A83520E1-3F89-48B5-816A-C7FB0B1C1E46}" id="{D14E79AE-D70C-4F54-A653-23AF7314A553}">
    <text>In kind match</text>
  </threadedComment>
  <threadedComment ref="D13" dT="2021-11-15T18:21:37.46" personId="{A83520E1-3F89-48B5-816A-C7FB0B1C1E46}" id="{87A3DBD0-C341-48C2-9824-18B72915B552}">
    <text>Underspend reallocated to SEF G</text>
  </threadedComment>
  <threadedComment ref="D14" dT="2021-11-15T18:21:45.59" personId="{A83520E1-3F89-48B5-816A-C7FB0B1C1E46}" id="{F52AC150-D4BC-41D9-BAA7-2E43A59DC6D8}">
    <text>Underspend reallocated to SEF G</text>
  </threadedComment>
  <threadedComment ref="D17" dT="2021-11-15T18:26:58.74" personId="{A83520E1-3F89-48B5-816A-C7FB0B1C1E46}" id="{30041AC0-6D07-4EC0-8C29-E6FBEC2A2287}">
    <text>Underspend from the other SEF schemes was reallocated to this scheme - increasing the GBF allocation by £833 and reducing the SSLEP "Other" funding from reserves by £833.</text>
  </threadedComment>
  <threadedComment ref="I17" dT="2021-11-15T18:27:08.32" personId="{A83520E1-3F89-48B5-816A-C7FB0B1C1E46}" id="{89836696-96D7-4E53-B16E-F28D47219244}">
    <text>Underspend from the other SEF schemes was reallocated to this scheme - increasing the GBF allocation by £833 and reducing the SSLEP "Other" funding from reserves by £833.</text>
  </threadedComment>
  <threadedComment ref="J21" dT="2021-07-27T16:46:33.75" personId="{A83520E1-3F89-48B5-816A-C7FB0B1C1E46}" id="{B27D1793-6AC0-49DC-808A-06D302EEE441}">
    <text>Includes £663,400 "in kind" match</text>
  </threadedComment>
</ThreadedComments>
</file>

<file path=xl/threadedComments/threadedComment2.xml><?xml version="1.0" encoding="utf-8"?>
<ThreadedComments xmlns="http://schemas.microsoft.com/office/spreadsheetml/2018/threadedcomments" xmlns:x="http://schemas.openxmlformats.org/spreadsheetml/2006/main">
  <threadedComment ref="F9" dT="2021-11-01T10:06:08.51" personId="{A83520E1-3F89-48B5-816A-C7FB0B1C1E46}" id="{60CAD1B1-FA57-4294-91BB-FA9114D94797}">
    <text>Public sector match funding of £1.3m provided in 2020/21 and £0.91m to date in Quarter Two 
2021/22 (£0.18m Qtr1 and £0.73m Qtr 2).</text>
  </threadedComment>
  <threadedComment ref="H12" dT="2021-07-27T17:34:46.83" personId="{A83520E1-3F89-48B5-816A-C7FB0B1C1E46}" id="{7480EF55-CB32-4AC4-AAF3-38F9C08499F9}">
    <text>"In-kind"</text>
  </threadedComment>
</ThreadedComments>
</file>

<file path=xl/threadedComments/threadedComment3.xml><?xml version="1.0" encoding="utf-8"?>
<ThreadedComments xmlns="http://schemas.microsoft.com/office/spreadsheetml/2018/threadedcomments" xmlns:x="http://schemas.openxmlformats.org/spreadsheetml/2006/main">
  <threadedComment ref="C22" dT="2021-07-28T10:50:47.81" personId="{A83520E1-3F89-48B5-816A-C7FB0B1C1E46}" id="{9C5A534F-5235-4E45-81FD-FF4F7418EDD5}">
    <text>100 are forecast for future years</text>
  </threadedComment>
  <threadedComment ref="H22" dT="2021-07-28T10:51:47.16" personId="{A83520E1-3F89-48B5-816A-C7FB0B1C1E46}" id="{CE174268-67A7-45C0-B3C8-EF67F78FEE71}">
    <text>5 are forecast for future years</text>
  </threadedComment>
  <threadedComment ref="I22" dT="2021-07-28T10:52:54.75" personId="{A83520E1-3F89-48B5-816A-C7FB0B1C1E46}" id="{381C41EC-05E4-40B1-9106-03825ACAF435}">
    <text>Delta return rounds it to 4</text>
  </threadedComment>
  <threadedComment ref="K22" dT="2021-07-28T16:47:05.64" personId="{A83520E1-3F89-48B5-816A-C7FB0B1C1E46}" id="{01CF40A9-6EAF-4A16-89EB-EAEA1E228896}">
    <text>350 are reported for future years - mainly Centre for Health Innovation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6C479-AB9C-459E-9FE6-B9D3212293B6}">
  <sheetPr>
    <tabColor theme="9" tint="0.39997558519241921"/>
  </sheetPr>
  <dimension ref="A2:J46"/>
  <sheetViews>
    <sheetView tabSelected="1" zoomScale="80" zoomScaleNormal="80" workbookViewId="0">
      <selection activeCell="A25" sqref="A25:D28"/>
    </sheetView>
  </sheetViews>
  <sheetFormatPr defaultRowHeight="15" x14ac:dyDescent="0.2"/>
  <cols>
    <col min="1" max="1" width="40.21875" style="58" customWidth="1"/>
    <col min="2" max="2" width="36" style="58" customWidth="1"/>
    <col min="3" max="3" width="22.21875" style="58" customWidth="1"/>
    <col min="4" max="4" width="18.44140625" customWidth="1"/>
    <col min="5" max="5" width="14" style="261" customWidth="1"/>
    <col min="6" max="6" width="15" style="261" customWidth="1"/>
    <col min="7" max="7" width="15" style="344" customWidth="1"/>
    <col min="8" max="8" width="54.88671875" style="261" customWidth="1"/>
    <col min="9" max="9" width="17" style="58" customWidth="1"/>
    <col min="10" max="10" width="17.88671875" style="58" customWidth="1"/>
    <col min="11" max="11" width="21.44140625" customWidth="1"/>
    <col min="17" max="17" width="8.88671875" customWidth="1"/>
  </cols>
  <sheetData>
    <row r="2" spans="1:10" ht="41.25" thickBot="1" x14ac:dyDescent="0.35">
      <c r="A2" s="61" t="s">
        <v>42</v>
      </c>
      <c r="B2" s="61"/>
      <c r="C2" s="61"/>
      <c r="D2" s="253"/>
      <c r="E2" s="253"/>
      <c r="F2" s="253"/>
      <c r="G2" s="338"/>
      <c r="H2" s="62"/>
      <c r="I2" s="316"/>
      <c r="J2"/>
    </row>
    <row r="3" spans="1:10" ht="79.5" thickBot="1" x14ac:dyDescent="0.25">
      <c r="A3" s="60" t="s">
        <v>204</v>
      </c>
      <c r="B3" s="60"/>
      <c r="C3" s="60" t="s">
        <v>64</v>
      </c>
      <c r="D3" s="60" t="s">
        <v>55</v>
      </c>
      <c r="E3" s="60" t="s">
        <v>54</v>
      </c>
      <c r="F3" s="319" t="s">
        <v>218</v>
      </c>
      <c r="G3" s="337" t="s">
        <v>226</v>
      </c>
      <c r="H3" s="240" t="s">
        <v>75</v>
      </c>
      <c r="I3" s="242" t="s">
        <v>160</v>
      </c>
      <c r="J3"/>
    </row>
    <row r="4" spans="1:10" s="74" customFormat="1" ht="150.75" x14ac:dyDescent="0.2">
      <c r="A4" s="73" t="s">
        <v>39</v>
      </c>
      <c r="B4" s="125" t="s">
        <v>43</v>
      </c>
      <c r="C4" s="125" t="s">
        <v>56</v>
      </c>
      <c r="D4" s="315">
        <f>'GBF and Match - Totals'!E6</f>
        <v>0</v>
      </c>
      <c r="E4" s="314">
        <f>'GBF and Match - Totals'!D6</f>
        <v>0</v>
      </c>
      <c r="F4" s="320"/>
      <c r="G4" s="339" t="s">
        <v>227</v>
      </c>
      <c r="H4" s="73" t="s">
        <v>169</v>
      </c>
      <c r="I4" s="241" t="s">
        <v>157</v>
      </c>
    </row>
    <row r="5" spans="1:10" s="74" customFormat="1" ht="240" x14ac:dyDescent="0.2">
      <c r="A5" s="75" t="s">
        <v>40</v>
      </c>
      <c r="B5" s="75" t="s">
        <v>44</v>
      </c>
      <c r="C5" s="75" t="s">
        <v>60</v>
      </c>
      <c r="D5" s="315">
        <f>'GBF and Match - Totals'!E7</f>
        <v>2889500</v>
      </c>
      <c r="E5" s="314">
        <f>'GBF and Match - Totals'!D7</f>
        <v>2889500</v>
      </c>
      <c r="F5" s="321"/>
      <c r="G5" s="340" t="s">
        <v>228</v>
      </c>
      <c r="H5" s="215" t="s">
        <v>170</v>
      </c>
      <c r="I5" s="239" t="s">
        <v>214</v>
      </c>
    </row>
    <row r="6" spans="1:10" s="74" customFormat="1" ht="225" x14ac:dyDescent="0.2">
      <c r="A6" s="75" t="s">
        <v>2</v>
      </c>
      <c r="B6" s="75" t="s">
        <v>45</v>
      </c>
      <c r="C6" s="75" t="s">
        <v>58</v>
      </c>
      <c r="D6" s="315">
        <f>'GBF and Match - Totals'!E8</f>
        <v>3000000</v>
      </c>
      <c r="E6" s="314">
        <f>'GBF and Match - Totals'!D8</f>
        <v>3000000</v>
      </c>
      <c r="F6" s="321"/>
      <c r="G6" s="340" t="s">
        <v>228</v>
      </c>
      <c r="H6" s="76" t="s">
        <v>130</v>
      </c>
      <c r="I6" s="239" t="s">
        <v>159</v>
      </c>
    </row>
    <row r="7" spans="1:10" s="74" customFormat="1" ht="285" x14ac:dyDescent="0.2">
      <c r="A7" s="75" t="s">
        <v>41</v>
      </c>
      <c r="B7" s="75" t="s">
        <v>46</v>
      </c>
      <c r="C7" s="75" t="s">
        <v>61</v>
      </c>
      <c r="D7" s="315">
        <f>'GBF and Match - Totals'!E9</f>
        <v>1521157</v>
      </c>
      <c r="E7" s="314">
        <f>'GBF and Match - Totals'!D9</f>
        <v>6100000</v>
      </c>
      <c r="F7" s="321"/>
      <c r="G7" s="340" t="s">
        <v>228</v>
      </c>
      <c r="H7" s="215" t="s">
        <v>195</v>
      </c>
      <c r="I7" s="238" t="s">
        <v>171</v>
      </c>
    </row>
    <row r="8" spans="1:10" s="74" customFormat="1" ht="270" x14ac:dyDescent="0.2">
      <c r="A8" s="75" t="s">
        <v>129</v>
      </c>
      <c r="B8" s="75" t="s">
        <v>47</v>
      </c>
      <c r="C8" s="75" t="s">
        <v>62</v>
      </c>
      <c r="D8" s="315">
        <f>'GBF and Match - Totals'!E10</f>
        <v>379743</v>
      </c>
      <c r="E8" s="314">
        <f>'GBF and Match - Totals'!D10</f>
        <v>500000</v>
      </c>
      <c r="F8" s="321"/>
      <c r="G8" s="340" t="s">
        <v>229</v>
      </c>
      <c r="H8" s="283" t="s">
        <v>174</v>
      </c>
      <c r="I8" s="239" t="s">
        <v>175</v>
      </c>
    </row>
    <row r="9" spans="1:10" s="74" customFormat="1" ht="240" x14ac:dyDescent="0.2">
      <c r="A9" s="75" t="s">
        <v>5</v>
      </c>
      <c r="B9" s="75" t="s">
        <v>48</v>
      </c>
      <c r="C9" s="75" t="s">
        <v>57</v>
      </c>
      <c r="D9" s="315">
        <f>'GBF and Match - Totals'!E11</f>
        <v>0</v>
      </c>
      <c r="E9" s="314">
        <f>'GBF and Match - Totals'!D11</f>
        <v>2450000</v>
      </c>
      <c r="F9" s="321"/>
      <c r="G9" s="340" t="s">
        <v>232</v>
      </c>
      <c r="H9" s="284" t="s">
        <v>196</v>
      </c>
      <c r="I9" s="239" t="s">
        <v>236</v>
      </c>
    </row>
    <row r="10" spans="1:10" s="74" customFormat="1" ht="135" x14ac:dyDescent="0.2">
      <c r="A10" s="75" t="s">
        <v>6</v>
      </c>
      <c r="B10" s="75" t="s">
        <v>49</v>
      </c>
      <c r="C10" s="75" t="s">
        <v>59</v>
      </c>
      <c r="D10" s="315">
        <f>'GBF and Match - Totals'!E12</f>
        <v>550262</v>
      </c>
      <c r="E10" s="314">
        <f>'GBF and Match - Totals'!D12</f>
        <v>550262</v>
      </c>
      <c r="F10" s="324">
        <v>113</v>
      </c>
      <c r="G10" s="341" t="s">
        <v>230</v>
      </c>
      <c r="H10" s="284" t="s">
        <v>197</v>
      </c>
      <c r="I10" s="239" t="s">
        <v>198</v>
      </c>
    </row>
    <row r="11" spans="1:10" s="74" customFormat="1" ht="255" x14ac:dyDescent="0.2">
      <c r="A11" s="75" t="s">
        <v>7</v>
      </c>
      <c r="B11" s="75" t="s">
        <v>50</v>
      </c>
      <c r="C11" s="75" t="s">
        <v>57</v>
      </c>
      <c r="D11" s="315">
        <f>'GBF and Match - Totals'!E13</f>
        <v>249523</v>
      </c>
      <c r="E11" s="314">
        <f>'GBF and Match - Totals'!D13</f>
        <v>249523</v>
      </c>
      <c r="F11" s="324">
        <v>477</v>
      </c>
      <c r="G11" s="341" t="s">
        <v>230</v>
      </c>
      <c r="H11" s="284" t="s">
        <v>200</v>
      </c>
      <c r="I11" s="239" t="s">
        <v>198</v>
      </c>
    </row>
    <row r="12" spans="1:10" s="74" customFormat="1" ht="240" x14ac:dyDescent="0.2">
      <c r="A12" s="75" t="s">
        <v>8</v>
      </c>
      <c r="B12" s="75" t="s">
        <v>51</v>
      </c>
      <c r="C12" s="75" t="s">
        <v>57</v>
      </c>
      <c r="D12" s="315">
        <f>'GBF and Match - Totals'!E14</f>
        <v>119757</v>
      </c>
      <c r="E12" s="314">
        <f>'GBF and Match - Totals'!D14</f>
        <v>119757</v>
      </c>
      <c r="F12" s="324">
        <v>243</v>
      </c>
      <c r="G12" s="341" t="s">
        <v>230</v>
      </c>
      <c r="H12" s="284" t="s">
        <v>199</v>
      </c>
      <c r="I12" s="239" t="s">
        <v>201</v>
      </c>
    </row>
    <row r="13" spans="1:10" s="74" customFormat="1" ht="225" x14ac:dyDescent="0.2">
      <c r="A13" s="75" t="s">
        <v>9</v>
      </c>
      <c r="B13" s="75" t="s">
        <v>52</v>
      </c>
      <c r="C13" s="75" t="s">
        <v>63</v>
      </c>
      <c r="D13" s="315">
        <f>'GBF and Match - Totals'!E15</f>
        <v>92266</v>
      </c>
      <c r="E13" s="314">
        <f>'GBF and Match - Totals'!D15</f>
        <v>1600000</v>
      </c>
      <c r="F13" s="321"/>
      <c r="G13" s="340" t="s">
        <v>228</v>
      </c>
      <c r="H13" s="75" t="s">
        <v>176</v>
      </c>
      <c r="I13" s="238" t="s">
        <v>215</v>
      </c>
    </row>
    <row r="14" spans="1:10" s="74" customFormat="1" ht="285" x14ac:dyDescent="0.2">
      <c r="A14" s="75" t="s">
        <v>10</v>
      </c>
      <c r="B14" s="75" t="s">
        <v>53</v>
      </c>
      <c r="C14" s="75" t="s">
        <v>65</v>
      </c>
      <c r="D14" s="315">
        <f>'GBF and Match - Totals'!E16</f>
        <v>251789</v>
      </c>
      <c r="E14" s="314">
        <f>'GBF and Match - Totals'!D16</f>
        <v>651000</v>
      </c>
      <c r="F14" s="321"/>
      <c r="G14" s="340" t="s">
        <v>228</v>
      </c>
      <c r="H14" s="76" t="s">
        <v>131</v>
      </c>
      <c r="I14" s="239" t="s">
        <v>158</v>
      </c>
    </row>
    <row r="15" spans="1:10" s="74" customFormat="1" ht="165" x14ac:dyDescent="0.2">
      <c r="A15" s="75" t="s">
        <v>95</v>
      </c>
      <c r="B15" s="58" t="s">
        <v>134</v>
      </c>
      <c r="C15" s="75" t="s">
        <v>138</v>
      </c>
      <c r="D15" s="315">
        <f>'GBF and Match - Totals'!E17</f>
        <v>86260</v>
      </c>
      <c r="E15" s="314">
        <f>'GBF and Match - Totals'!D17</f>
        <v>87093</v>
      </c>
      <c r="F15" s="321"/>
      <c r="G15" s="340" t="s">
        <v>228</v>
      </c>
      <c r="H15" s="284" t="s">
        <v>202</v>
      </c>
      <c r="I15" s="239" t="s">
        <v>216</v>
      </c>
    </row>
    <row r="16" spans="1:10" s="74" customFormat="1" ht="285" x14ac:dyDescent="0.2">
      <c r="A16" s="75" t="s">
        <v>98</v>
      </c>
      <c r="B16" s="64" t="s">
        <v>135</v>
      </c>
      <c r="C16" s="75" t="s">
        <v>139</v>
      </c>
      <c r="D16" s="315">
        <f>'GBF and Match - Totals'!E18</f>
        <v>0</v>
      </c>
      <c r="E16" s="314">
        <f>'GBF and Match - Totals'!D18</f>
        <v>97042</v>
      </c>
      <c r="F16" s="321"/>
      <c r="G16" s="340" t="s">
        <v>228</v>
      </c>
      <c r="H16" s="215" t="s">
        <v>177</v>
      </c>
      <c r="I16" s="239" t="s">
        <v>217</v>
      </c>
    </row>
    <row r="17" spans="1:10" s="74" customFormat="1" ht="150" x14ac:dyDescent="0.2">
      <c r="A17" s="75" t="s">
        <v>97</v>
      </c>
      <c r="B17" s="64" t="s">
        <v>136</v>
      </c>
      <c r="C17" s="75" t="s">
        <v>140</v>
      </c>
      <c r="D17" s="315">
        <f>'GBF and Match - Totals'!E19</f>
        <v>0</v>
      </c>
      <c r="E17" s="314">
        <f>'GBF and Match - Totals'!D19</f>
        <v>291128</v>
      </c>
      <c r="F17" s="322"/>
      <c r="G17" s="342" t="s">
        <v>77</v>
      </c>
      <c r="H17" s="215" t="s">
        <v>203</v>
      </c>
      <c r="I17" s="317" t="s">
        <v>205</v>
      </c>
    </row>
    <row r="18" spans="1:10" s="74" customFormat="1" ht="195.75" thickBot="1" x14ac:dyDescent="0.25">
      <c r="A18" s="75" t="s">
        <v>96</v>
      </c>
      <c r="B18" s="64" t="s">
        <v>137</v>
      </c>
      <c r="C18" s="75" t="s">
        <v>139</v>
      </c>
      <c r="D18" s="315">
        <f>'GBF and Match - Totals'!E20</f>
        <v>0</v>
      </c>
      <c r="E18" s="314">
        <f>'GBF and Match - Totals'!D20</f>
        <v>64695</v>
      </c>
      <c r="F18" s="323"/>
      <c r="G18" s="343" t="s">
        <v>231</v>
      </c>
      <c r="H18" s="215" t="s">
        <v>225</v>
      </c>
      <c r="I18" s="239" t="s">
        <v>235</v>
      </c>
    </row>
    <row r="19" spans="1:10" ht="16.5" thickBot="1" x14ac:dyDescent="0.25">
      <c r="D19" s="257">
        <f>SUM(D5:D18)</f>
        <v>9140257</v>
      </c>
      <c r="E19" s="257">
        <f>SUM(E4:E18)</f>
        <v>18650000</v>
      </c>
      <c r="F19" s="325">
        <f>SUM(F4:F18)</f>
        <v>833</v>
      </c>
      <c r="G19" s="336"/>
      <c r="H19" s="58"/>
      <c r="J19"/>
    </row>
    <row r="20" spans="1:10" s="74" customFormat="1" ht="32.25" thickBot="1" x14ac:dyDescent="0.25">
      <c r="A20" s="216"/>
      <c r="B20" s="216"/>
      <c r="C20" s="216"/>
      <c r="D20" s="217" t="s">
        <v>132</v>
      </c>
      <c r="E20" s="217" t="s">
        <v>128</v>
      </c>
      <c r="F20" s="326" t="s">
        <v>189</v>
      </c>
      <c r="G20" s="336"/>
      <c r="H20" s="216"/>
      <c r="I20" s="216"/>
    </row>
    <row r="21" spans="1:10" ht="15.75" x14ac:dyDescent="0.2">
      <c r="E21" s="258"/>
      <c r="F21" s="258"/>
      <c r="G21" s="258"/>
      <c r="H21" s="258"/>
    </row>
    <row r="22" spans="1:10" ht="15.75" x14ac:dyDescent="0.2">
      <c r="E22" s="258"/>
      <c r="F22" s="258"/>
      <c r="G22" s="258"/>
      <c r="H22" s="258"/>
    </row>
    <row r="23" spans="1:10" ht="15.75" x14ac:dyDescent="0.2">
      <c r="E23" s="258"/>
      <c r="F23" s="258"/>
      <c r="G23" s="258"/>
      <c r="H23" s="258"/>
    </row>
    <row r="24" spans="1:10" ht="15.75" thickBot="1" x14ac:dyDescent="0.25">
      <c r="C24" s="57"/>
      <c r="D24" s="57"/>
      <c r="E24" s="252"/>
      <c r="F24" s="216"/>
      <c r="G24" s="216"/>
      <c r="H24" s="216"/>
      <c r="I24"/>
    </row>
    <row r="25" spans="1:10" ht="16.5" thickBot="1" x14ac:dyDescent="0.3">
      <c r="A25" s="72" t="s">
        <v>67</v>
      </c>
      <c r="C25"/>
      <c r="D25" s="59"/>
      <c r="E25" s="259" t="s">
        <v>76</v>
      </c>
      <c r="F25" s="216"/>
      <c r="G25" s="216"/>
      <c r="H25" s="216"/>
      <c r="I25"/>
    </row>
    <row r="26" spans="1:10" x14ac:dyDescent="0.2">
      <c r="A26" s="66" t="s">
        <v>66</v>
      </c>
      <c r="B26" s="67" t="s">
        <v>238</v>
      </c>
      <c r="C26" s="68" t="s">
        <v>0</v>
      </c>
      <c r="D26" s="276">
        <v>18358872</v>
      </c>
      <c r="E26" s="260">
        <f>D26/D28</f>
        <v>0.9843899195710456</v>
      </c>
      <c r="F26" s="216"/>
      <c r="G26" s="216"/>
      <c r="H26" s="216"/>
      <c r="I26"/>
    </row>
    <row r="27" spans="1:10" x14ac:dyDescent="0.2">
      <c r="A27" s="69" t="s">
        <v>78</v>
      </c>
      <c r="B27" s="64" t="s">
        <v>239</v>
      </c>
      <c r="C27" s="65" t="s">
        <v>0</v>
      </c>
      <c r="D27" s="277">
        <v>291128</v>
      </c>
      <c r="E27" s="260">
        <f>D27/D28</f>
        <v>1.5610080428954424E-2</v>
      </c>
      <c r="F27" s="216"/>
      <c r="G27" s="216"/>
      <c r="H27" s="216"/>
      <c r="I27"/>
    </row>
    <row r="28" spans="1:10" ht="16.5" thickBot="1" x14ac:dyDescent="0.3">
      <c r="A28" s="70"/>
      <c r="B28" s="8"/>
      <c r="C28" s="71" t="s">
        <v>16</v>
      </c>
      <c r="D28" s="278">
        <f>SUM(D26:D27)</f>
        <v>18650000</v>
      </c>
      <c r="E28" s="260"/>
      <c r="F28" s="216"/>
      <c r="G28" s="216"/>
      <c r="H28" s="216"/>
      <c r="I28"/>
    </row>
    <row r="29" spans="1:10" x14ac:dyDescent="0.2">
      <c r="C29"/>
      <c r="D29" s="59"/>
      <c r="F29" s="216"/>
      <c r="G29" s="216"/>
      <c r="H29" s="216"/>
      <c r="I29"/>
    </row>
    <row r="30" spans="1:10" x14ac:dyDescent="0.2">
      <c r="C30"/>
      <c r="D30" s="59"/>
      <c r="F30" s="216"/>
      <c r="G30" s="216"/>
      <c r="H30" s="216"/>
      <c r="I30"/>
    </row>
    <row r="31" spans="1:10" x14ac:dyDescent="0.2">
      <c r="C31"/>
      <c r="D31" s="59"/>
      <c r="F31" s="216"/>
      <c r="G31" s="216"/>
      <c r="H31" s="216"/>
      <c r="I31"/>
    </row>
    <row r="32" spans="1:10" x14ac:dyDescent="0.2">
      <c r="B32" s="63"/>
      <c r="C32"/>
      <c r="D32" s="59"/>
      <c r="F32" s="216"/>
      <c r="G32" s="216"/>
      <c r="H32" s="216"/>
      <c r="I32"/>
    </row>
    <row r="33" spans="3:9" x14ac:dyDescent="0.2">
      <c r="C33"/>
      <c r="D33" s="59"/>
      <c r="F33" s="216"/>
      <c r="G33" s="216"/>
      <c r="H33" s="216"/>
      <c r="I33"/>
    </row>
    <row r="34" spans="3:9" x14ac:dyDescent="0.2">
      <c r="C34"/>
      <c r="D34" s="59"/>
      <c r="F34" s="216"/>
      <c r="G34" s="216"/>
      <c r="H34" s="216"/>
      <c r="I34"/>
    </row>
    <row r="35" spans="3:9" x14ac:dyDescent="0.2">
      <c r="C35"/>
      <c r="D35" s="59"/>
      <c r="F35" s="216"/>
      <c r="G35" s="216"/>
      <c r="H35" s="216"/>
      <c r="I35"/>
    </row>
    <row r="36" spans="3:9" x14ac:dyDescent="0.2">
      <c r="C36"/>
      <c r="D36" s="59"/>
      <c r="F36" s="216"/>
      <c r="G36" s="216"/>
      <c r="H36" s="216"/>
      <c r="I36"/>
    </row>
    <row r="37" spans="3:9" x14ac:dyDescent="0.2">
      <c r="C37"/>
      <c r="D37" s="59"/>
      <c r="F37" s="216"/>
      <c r="G37" s="216"/>
      <c r="H37" s="216"/>
      <c r="I37"/>
    </row>
    <row r="38" spans="3:9" x14ac:dyDescent="0.2">
      <c r="C38"/>
      <c r="D38" s="59"/>
      <c r="F38" s="216"/>
      <c r="G38" s="216"/>
      <c r="H38" s="216"/>
      <c r="I38"/>
    </row>
    <row r="39" spans="3:9" x14ac:dyDescent="0.2">
      <c r="C39"/>
      <c r="D39" s="59"/>
      <c r="F39" s="216"/>
      <c r="G39" s="216"/>
      <c r="H39" s="216"/>
      <c r="I39"/>
    </row>
    <row r="40" spans="3:9" x14ac:dyDescent="0.2">
      <c r="C40"/>
      <c r="D40" s="59"/>
      <c r="F40" s="216"/>
      <c r="G40" s="216"/>
      <c r="H40" s="216"/>
      <c r="I40"/>
    </row>
    <row r="41" spans="3:9" x14ac:dyDescent="0.2">
      <c r="C41"/>
      <c r="D41" s="59"/>
      <c r="F41" s="216"/>
      <c r="G41" s="216"/>
      <c r="H41" s="216"/>
      <c r="I41"/>
    </row>
    <row r="42" spans="3:9" x14ac:dyDescent="0.2">
      <c r="C42"/>
      <c r="D42" s="59"/>
      <c r="F42" s="216"/>
      <c r="G42" s="216"/>
      <c r="H42" s="216"/>
      <c r="I42"/>
    </row>
    <row r="43" spans="3:9" x14ac:dyDescent="0.2">
      <c r="C43"/>
      <c r="D43" s="59"/>
      <c r="F43" s="216"/>
      <c r="G43" s="216"/>
      <c r="H43" s="216"/>
      <c r="I43"/>
    </row>
    <row r="44" spans="3:9" x14ac:dyDescent="0.2">
      <c r="C44"/>
      <c r="D44" s="59"/>
      <c r="F44" s="216"/>
      <c r="G44" s="216"/>
      <c r="H44" s="216"/>
      <c r="I44"/>
    </row>
    <row r="45" spans="3:9" x14ac:dyDescent="0.2">
      <c r="C45"/>
      <c r="D45" s="59"/>
      <c r="F45" s="216"/>
      <c r="G45" s="216"/>
      <c r="H45" s="216"/>
      <c r="I45"/>
    </row>
    <row r="46" spans="3:9" x14ac:dyDescent="0.2">
      <c r="C46"/>
      <c r="D46" s="59"/>
      <c r="F46" s="216"/>
      <c r="G46" s="216"/>
      <c r="H46" s="216"/>
      <c r="I46"/>
    </row>
  </sheetData>
  <phoneticPr fontId="5" type="noConversion"/>
  <dataValidations count="1">
    <dataValidation allowBlank="1" showInputMessage="1" showErrorMessage="1" promptTitle="Project Name" prompt="Please enter the name of the project being funded by GBF" sqref="A4:A18" xr:uid="{B558417A-3A55-4851-B946-0874B2F449B5}"/>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0E1F2-564D-434C-8245-99838729E970}">
  <dimension ref="A1:L17"/>
  <sheetViews>
    <sheetView workbookViewId="0">
      <selection activeCell="E6" sqref="E6"/>
    </sheetView>
  </sheetViews>
  <sheetFormatPr defaultRowHeight="15" x14ac:dyDescent="0.2"/>
  <cols>
    <col min="1" max="1" width="38.109375" customWidth="1"/>
    <col min="2" max="2" width="27.88671875" customWidth="1"/>
    <col min="3" max="3" width="10.88671875" bestFit="1" customWidth="1"/>
    <col min="4" max="4" width="22.21875" customWidth="1"/>
    <col min="7" max="7" width="22.21875" customWidth="1"/>
    <col min="8" max="8" width="13.44140625" bestFit="1" customWidth="1"/>
    <col min="11" max="11" width="15.109375" bestFit="1" customWidth="1"/>
  </cols>
  <sheetData>
    <row r="1" spans="1:12" ht="32.25" customHeight="1" thickBot="1" x14ac:dyDescent="0.3">
      <c r="A1" s="227" t="s">
        <v>144</v>
      </c>
      <c r="B1" s="227" t="s">
        <v>64</v>
      </c>
      <c r="C1" s="227" t="s">
        <v>145</v>
      </c>
      <c r="D1" s="234" t="s">
        <v>156</v>
      </c>
      <c r="G1" s="327" t="s">
        <v>64</v>
      </c>
      <c r="H1" s="328" t="s">
        <v>220</v>
      </c>
      <c r="I1" s="329" t="s">
        <v>76</v>
      </c>
    </row>
    <row r="2" spans="1:12" ht="30" customHeight="1" thickBot="1" x14ac:dyDescent="0.3">
      <c r="A2" s="235" t="s">
        <v>219</v>
      </c>
      <c r="B2" s="228" t="s">
        <v>148</v>
      </c>
      <c r="C2" s="229">
        <v>5050000</v>
      </c>
      <c r="D2" s="353" t="s">
        <v>149</v>
      </c>
      <c r="G2" s="331" t="s">
        <v>138</v>
      </c>
      <c r="H2" s="332">
        <v>5136260</v>
      </c>
      <c r="I2" s="333">
        <f>H2/H9</f>
        <v>0.2167198312236287</v>
      </c>
      <c r="K2" s="137"/>
    </row>
    <row r="3" spans="1:12" ht="30" customHeight="1" thickBot="1" x14ac:dyDescent="0.3">
      <c r="A3" s="225" t="s">
        <v>95</v>
      </c>
      <c r="B3" s="75" t="s">
        <v>138</v>
      </c>
      <c r="C3" s="230">
        <v>86260</v>
      </c>
      <c r="D3" s="354"/>
      <c r="G3" s="331" t="s">
        <v>224</v>
      </c>
      <c r="H3" s="332">
        <v>3550375</v>
      </c>
      <c r="I3" s="333">
        <f>H3/H9</f>
        <v>0.14980485232067511</v>
      </c>
      <c r="K3" s="237"/>
    </row>
    <row r="4" spans="1:12" ht="30" customHeight="1" x14ac:dyDescent="0.25">
      <c r="A4" s="225" t="s">
        <v>2</v>
      </c>
      <c r="B4" s="75" t="s">
        <v>58</v>
      </c>
      <c r="C4" s="230">
        <v>3000000</v>
      </c>
      <c r="D4" s="353" t="s">
        <v>150</v>
      </c>
      <c r="G4" s="331" t="s">
        <v>63</v>
      </c>
      <c r="H4" s="332">
        <v>4489500</v>
      </c>
      <c r="I4" s="333">
        <f>H4/H9</f>
        <v>0.18943037974683544</v>
      </c>
    </row>
    <row r="5" spans="1:12" ht="30" customHeight="1" thickBot="1" x14ac:dyDescent="0.3">
      <c r="A5" s="225" t="s">
        <v>6</v>
      </c>
      <c r="B5" s="75" t="s">
        <v>59</v>
      </c>
      <c r="C5" s="230">
        <v>550375</v>
      </c>
      <c r="D5" s="354"/>
      <c r="G5" s="331" t="s">
        <v>139</v>
      </c>
      <c r="H5" s="332">
        <v>3481737</v>
      </c>
      <c r="I5" s="333">
        <f>H5/H9</f>
        <v>0.1469087341772152</v>
      </c>
    </row>
    <row r="6" spans="1:12" ht="30" customHeight="1" x14ac:dyDescent="0.25">
      <c r="A6" s="225" t="s">
        <v>40</v>
      </c>
      <c r="B6" s="75" t="s">
        <v>60</v>
      </c>
      <c r="C6" s="230">
        <v>2889500</v>
      </c>
      <c r="D6" s="353" t="s">
        <v>151</v>
      </c>
      <c r="G6" s="331" t="s">
        <v>221</v>
      </c>
      <c r="H6" s="332">
        <v>6100000</v>
      </c>
      <c r="I6" s="333">
        <f>H6/H9</f>
        <v>0.25738396624472576</v>
      </c>
    </row>
    <row r="7" spans="1:12" ht="30" customHeight="1" thickBot="1" x14ac:dyDescent="0.3">
      <c r="A7" s="225" t="s">
        <v>9</v>
      </c>
      <c r="B7" s="75" t="s">
        <v>63</v>
      </c>
      <c r="C7" s="230">
        <v>1600000</v>
      </c>
      <c r="D7" s="354"/>
      <c r="G7" s="331" t="s">
        <v>222</v>
      </c>
      <c r="H7" s="332">
        <v>291128</v>
      </c>
      <c r="I7" s="333">
        <f>H7/H9</f>
        <v>1.2283881856540084E-2</v>
      </c>
    </row>
    <row r="8" spans="1:12" ht="30" customHeight="1" x14ac:dyDescent="0.25">
      <c r="A8" s="225" t="s">
        <v>120</v>
      </c>
      <c r="B8" s="75" t="s">
        <v>62</v>
      </c>
      <c r="C8" s="230">
        <v>500000</v>
      </c>
      <c r="D8" s="353" t="s">
        <v>152</v>
      </c>
      <c r="G8" s="331" t="s">
        <v>223</v>
      </c>
      <c r="H8" s="332">
        <v>651000</v>
      </c>
      <c r="I8" s="333">
        <f>H8/H9</f>
        <v>2.7468354430379746E-2</v>
      </c>
    </row>
    <row r="9" spans="1:12" ht="30" customHeight="1" thickBot="1" x14ac:dyDescent="0.3">
      <c r="A9" s="225" t="s">
        <v>5</v>
      </c>
      <c r="B9" s="75" t="s">
        <v>57</v>
      </c>
      <c r="C9" s="230">
        <v>2450000</v>
      </c>
      <c r="D9" s="355"/>
      <c r="G9" s="330"/>
      <c r="H9" s="335">
        <f>SUM(H2:H8)</f>
        <v>23700000</v>
      </c>
      <c r="I9" s="334">
        <f>SUM(I2:I8)</f>
        <v>1</v>
      </c>
    </row>
    <row r="10" spans="1:12" ht="30" customHeight="1" x14ac:dyDescent="0.25">
      <c r="A10" s="225" t="s">
        <v>146</v>
      </c>
      <c r="B10" s="75" t="s">
        <v>57</v>
      </c>
      <c r="C10" s="230">
        <v>250000</v>
      </c>
      <c r="D10" s="355"/>
      <c r="K10" s="250" t="s">
        <v>163</v>
      </c>
      <c r="L10" s="251"/>
    </row>
    <row r="11" spans="1:12" ht="30" customHeight="1" x14ac:dyDescent="0.25">
      <c r="A11" s="225" t="s">
        <v>147</v>
      </c>
      <c r="B11" s="75" t="s">
        <v>57</v>
      </c>
      <c r="C11" s="230">
        <v>120000</v>
      </c>
      <c r="D11" s="355"/>
    </row>
    <row r="12" spans="1:12" ht="30" customHeight="1" x14ac:dyDescent="0.25">
      <c r="A12" s="225" t="s">
        <v>98</v>
      </c>
      <c r="B12" s="75" t="s">
        <v>139</v>
      </c>
      <c r="C12" s="230">
        <v>97042</v>
      </c>
      <c r="D12" s="355"/>
    </row>
    <row r="13" spans="1:12" ht="30" customHeight="1" thickBot="1" x14ac:dyDescent="0.3">
      <c r="A13" s="225" t="s">
        <v>96</v>
      </c>
      <c r="B13" s="75" t="s">
        <v>139</v>
      </c>
      <c r="C13" s="231">
        <v>64695</v>
      </c>
      <c r="D13" s="354"/>
    </row>
    <row r="14" spans="1:12" ht="30" customHeight="1" thickBot="1" x14ac:dyDescent="0.3">
      <c r="A14" s="225" t="s">
        <v>41</v>
      </c>
      <c r="B14" s="75" t="s">
        <v>61</v>
      </c>
      <c r="C14" s="230">
        <v>6100000</v>
      </c>
      <c r="D14" s="233" t="s">
        <v>154</v>
      </c>
    </row>
    <row r="15" spans="1:12" ht="30" customHeight="1" thickBot="1" x14ac:dyDescent="0.3">
      <c r="A15" s="225" t="s">
        <v>97</v>
      </c>
      <c r="B15" s="75" t="s">
        <v>140</v>
      </c>
      <c r="C15" s="232">
        <v>291128</v>
      </c>
      <c r="D15" s="233" t="s">
        <v>155</v>
      </c>
    </row>
    <row r="16" spans="1:12" ht="30" customHeight="1" thickBot="1" x14ac:dyDescent="0.3">
      <c r="A16" s="226" t="s">
        <v>10</v>
      </c>
      <c r="B16" s="236" t="s">
        <v>65</v>
      </c>
      <c r="C16" s="231">
        <v>651000</v>
      </c>
      <c r="D16" s="233" t="s">
        <v>153</v>
      </c>
    </row>
    <row r="17" spans="3:3" x14ac:dyDescent="0.2">
      <c r="C17" s="116"/>
    </row>
  </sheetData>
  <mergeCells count="4">
    <mergeCell ref="D2:D3"/>
    <mergeCell ref="D4:D5"/>
    <mergeCell ref="D6:D7"/>
    <mergeCell ref="D8:D13"/>
  </mergeCells>
  <dataValidations count="1">
    <dataValidation allowBlank="1" showInputMessage="1" showErrorMessage="1" promptTitle="Project Name" prompt="Please enter the name of the project being funded by GBF" sqref="A2:A16" xr:uid="{C8C74AF8-0C7C-4EC9-ADAB-B98E6F123BDE}"/>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E8CD3-968D-493D-8536-D01C8B57E9BB}">
  <sheetPr>
    <tabColor theme="5" tint="0.39997558519241921"/>
    <pageSetUpPr fitToPage="1"/>
  </sheetPr>
  <dimension ref="A1:L28"/>
  <sheetViews>
    <sheetView topLeftCell="A2" zoomScale="90" zoomScaleNormal="90" workbookViewId="0">
      <pane xSplit="1" ySplit="4" topLeftCell="B9" activePane="bottomRight" state="frozen"/>
      <selection activeCell="A2" sqref="A2"/>
      <selection pane="topRight" activeCell="B2" sqref="B2"/>
      <selection pane="bottomLeft" activeCell="A6" sqref="A6"/>
      <selection pane="bottomRight" activeCell="M22" sqref="M22"/>
    </sheetView>
  </sheetViews>
  <sheetFormatPr defaultRowHeight="15" x14ac:dyDescent="0.2"/>
  <cols>
    <col min="1" max="1" width="45.5546875" customWidth="1"/>
    <col min="2" max="3" width="19.109375" customWidth="1"/>
    <col min="4" max="4" width="14.109375" style="116" customWidth="1"/>
    <col min="5" max="5" width="18.88671875" style="116" customWidth="1"/>
    <col min="6" max="6" width="14.109375" style="282" customWidth="1"/>
    <col min="7" max="7" width="16" style="116" customWidth="1"/>
    <col min="8" max="10" width="14.109375" style="116" customWidth="1"/>
    <col min="11" max="11" width="15.21875" style="116" customWidth="1"/>
    <col min="12" max="12" width="16.6640625" style="116" customWidth="1"/>
  </cols>
  <sheetData>
    <row r="1" spans="1:12" ht="17.25" customHeight="1" thickBot="1" x14ac:dyDescent="0.3">
      <c r="A1" s="358" t="s">
        <v>68</v>
      </c>
      <c r="B1" s="359"/>
      <c r="C1" s="359"/>
      <c r="D1" s="360"/>
      <c r="E1" s="120"/>
      <c r="F1" s="280"/>
    </row>
    <row r="2" spans="1:12" ht="41.25" customHeight="1" thickBot="1" x14ac:dyDescent="0.25">
      <c r="A2" s="361" t="s">
        <v>99</v>
      </c>
      <c r="B2" s="362"/>
      <c r="C2" s="362"/>
      <c r="D2" s="363"/>
      <c r="E2" s="121"/>
      <c r="F2" s="242"/>
    </row>
    <row r="3" spans="1:12" ht="12" customHeight="1" thickBot="1" x14ac:dyDescent="0.25">
      <c r="A3" s="122"/>
      <c r="B3" s="121"/>
      <c r="C3" s="121"/>
      <c r="D3" s="121"/>
      <c r="E3" s="121"/>
      <c r="F3" s="281"/>
    </row>
    <row r="4" spans="1:12" ht="37.5" customHeight="1" thickBot="1" x14ac:dyDescent="0.25">
      <c r="A4" s="169" t="s">
        <v>107</v>
      </c>
    </row>
    <row r="5" spans="1:12" ht="63.75" thickBot="1" x14ac:dyDescent="0.25">
      <c r="A5" s="111" t="s">
        <v>141</v>
      </c>
      <c r="B5" s="112" t="s">
        <v>84</v>
      </c>
      <c r="C5" s="112"/>
      <c r="D5" s="123" t="s">
        <v>102</v>
      </c>
      <c r="E5" s="127" t="s">
        <v>104</v>
      </c>
      <c r="F5" s="304" t="s">
        <v>106</v>
      </c>
      <c r="G5" s="126" t="s">
        <v>85</v>
      </c>
      <c r="H5" s="170" t="s">
        <v>112</v>
      </c>
      <c r="I5" s="113" t="s">
        <v>113</v>
      </c>
      <c r="J5" s="113" t="s">
        <v>86</v>
      </c>
      <c r="K5" s="113" t="s">
        <v>87</v>
      </c>
      <c r="L5" s="161" t="s">
        <v>105</v>
      </c>
    </row>
    <row r="6" spans="1:12" ht="16.5" thickBot="1" x14ac:dyDescent="0.3">
      <c r="A6" s="53" t="s">
        <v>173</v>
      </c>
      <c r="B6" s="114">
        <f>SUM(D6+G6)</f>
        <v>0</v>
      </c>
      <c r="C6" s="124"/>
      <c r="D6" s="128">
        <v>0</v>
      </c>
      <c r="E6" s="263"/>
      <c r="F6" s="305">
        <v>0</v>
      </c>
      <c r="G6" s="264">
        <v>0</v>
      </c>
      <c r="H6" s="272">
        <v>0</v>
      </c>
      <c r="I6" s="272">
        <v>0</v>
      </c>
      <c r="J6" s="273">
        <v>0</v>
      </c>
      <c r="K6" s="267">
        <v>0</v>
      </c>
      <c r="L6" s="297">
        <f>'GBF and Match - by Quarter'!B6</f>
        <v>0</v>
      </c>
    </row>
    <row r="7" spans="1:12" ht="16.5" thickBot="1" x14ac:dyDescent="0.3">
      <c r="A7" s="52" t="s">
        <v>37</v>
      </c>
      <c r="B7" s="114">
        <f t="shared" ref="B7:B19" si="0">SUM(D7+G7)</f>
        <v>5779000</v>
      </c>
      <c r="C7" s="124"/>
      <c r="D7" s="129">
        <v>2889500</v>
      </c>
      <c r="E7" s="262">
        <v>2889500</v>
      </c>
      <c r="F7" s="305">
        <f t="shared" ref="F7:F20" si="1">SUM(E7/D7)</f>
        <v>1</v>
      </c>
      <c r="G7" s="172">
        <f t="shared" ref="G7:G19" si="2">SUM(H7:J7)</f>
        <v>2889500</v>
      </c>
      <c r="H7" s="119">
        <v>0</v>
      </c>
      <c r="I7" s="119">
        <v>0</v>
      </c>
      <c r="J7" s="164">
        <v>2889500</v>
      </c>
      <c r="K7" s="163">
        <f t="shared" ref="K7:K19" si="3">SUM(J7/B7)</f>
        <v>0.5</v>
      </c>
      <c r="L7" s="297">
        <f>'GBF and Match - by Quarter'!B7</f>
        <v>341668</v>
      </c>
    </row>
    <row r="8" spans="1:12" ht="16.5" thickBot="1" x14ac:dyDescent="0.3">
      <c r="A8" s="53" t="s">
        <v>172</v>
      </c>
      <c r="B8" s="114">
        <f t="shared" si="0"/>
        <v>27262000</v>
      </c>
      <c r="C8" s="124"/>
      <c r="D8" s="129">
        <v>3000000</v>
      </c>
      <c r="E8" s="262">
        <v>3000000</v>
      </c>
      <c r="F8" s="305">
        <f t="shared" si="1"/>
        <v>1</v>
      </c>
      <c r="G8" s="264">
        <f t="shared" si="2"/>
        <v>24262000</v>
      </c>
      <c r="H8" s="265">
        <v>10487000</v>
      </c>
      <c r="I8" s="265">
        <v>13775000</v>
      </c>
      <c r="J8" s="266">
        <v>0</v>
      </c>
      <c r="K8" s="267">
        <f t="shared" si="3"/>
        <v>0</v>
      </c>
      <c r="L8" s="297">
        <f>'GBF and Match - by Quarter'!B8</f>
        <v>0</v>
      </c>
    </row>
    <row r="9" spans="1:12" ht="16.5" thickBot="1" x14ac:dyDescent="0.3">
      <c r="A9" s="52" t="s">
        <v>3</v>
      </c>
      <c r="B9" s="114">
        <f t="shared" si="0"/>
        <v>14400000</v>
      </c>
      <c r="C9" s="124"/>
      <c r="D9" s="129">
        <v>6100000</v>
      </c>
      <c r="E9" s="254">
        <v>1521157</v>
      </c>
      <c r="F9" s="305">
        <f t="shared" si="1"/>
        <v>0.24937000000000001</v>
      </c>
      <c r="G9" s="172">
        <f t="shared" si="2"/>
        <v>8300000</v>
      </c>
      <c r="H9" s="119">
        <v>0</v>
      </c>
      <c r="I9" s="119">
        <v>8180000</v>
      </c>
      <c r="J9" s="164">
        <v>120000</v>
      </c>
      <c r="K9" s="163">
        <f t="shared" si="3"/>
        <v>8.3333333333333332E-3</v>
      </c>
      <c r="L9" s="297">
        <f>'GBF and Match - by Quarter'!B9</f>
        <v>2210000</v>
      </c>
    </row>
    <row r="10" spans="1:12" ht="16.5" thickBot="1" x14ac:dyDescent="0.3">
      <c r="A10" s="53" t="s">
        <v>103</v>
      </c>
      <c r="B10" s="114">
        <f t="shared" si="0"/>
        <v>721600</v>
      </c>
      <c r="C10" s="124"/>
      <c r="D10" s="129">
        <v>500000</v>
      </c>
      <c r="E10" s="254">
        <v>379743</v>
      </c>
      <c r="F10" s="305">
        <f t="shared" si="1"/>
        <v>0.75948599999999999</v>
      </c>
      <c r="G10" s="172">
        <f t="shared" si="2"/>
        <v>221600</v>
      </c>
      <c r="H10" s="119">
        <v>0</v>
      </c>
      <c r="I10" s="119">
        <v>0</v>
      </c>
      <c r="J10" s="164">
        <v>221600</v>
      </c>
      <c r="K10" s="163">
        <f t="shared" si="3"/>
        <v>0.30709534368070951</v>
      </c>
      <c r="L10" s="297">
        <f>'GBF and Match - by Quarter'!B10</f>
        <v>0</v>
      </c>
    </row>
    <row r="11" spans="1:12" ht="16.5" thickBot="1" x14ac:dyDescent="0.3">
      <c r="A11" s="52" t="s">
        <v>5</v>
      </c>
      <c r="B11" s="114">
        <f t="shared" si="0"/>
        <v>3666295</v>
      </c>
      <c r="C11" s="124"/>
      <c r="D11" s="129">
        <v>2450000</v>
      </c>
      <c r="E11" s="254">
        <v>0</v>
      </c>
      <c r="F11" s="305">
        <f t="shared" si="1"/>
        <v>0</v>
      </c>
      <c r="G11" s="172">
        <f t="shared" si="2"/>
        <v>1216295</v>
      </c>
      <c r="H11" s="119">
        <v>571295</v>
      </c>
      <c r="I11" s="119">
        <v>0</v>
      </c>
      <c r="J11" s="164">
        <v>645000</v>
      </c>
      <c r="K11" s="163">
        <f t="shared" si="3"/>
        <v>0.17592692350179132</v>
      </c>
      <c r="L11" s="297">
        <f>'GBF and Match - by Quarter'!B11</f>
        <v>0</v>
      </c>
    </row>
    <row r="12" spans="1:12" ht="30.75" thickBot="1" x14ac:dyDescent="0.3">
      <c r="A12" s="53" t="s">
        <v>6</v>
      </c>
      <c r="B12" s="114">
        <f t="shared" si="0"/>
        <v>1213662</v>
      </c>
      <c r="C12" s="124"/>
      <c r="D12" s="129">
        <v>550262</v>
      </c>
      <c r="E12" s="262">
        <v>550262</v>
      </c>
      <c r="F12" s="305">
        <f t="shared" si="1"/>
        <v>1</v>
      </c>
      <c r="G12" s="172">
        <f t="shared" si="2"/>
        <v>663400</v>
      </c>
      <c r="H12" s="119">
        <v>0</v>
      </c>
      <c r="I12" s="119">
        <v>0</v>
      </c>
      <c r="J12" s="164">
        <v>663400</v>
      </c>
      <c r="K12" s="163">
        <f t="shared" si="3"/>
        <v>0.54661017647417487</v>
      </c>
      <c r="L12" s="297">
        <f>'GBF and Match - by Quarter'!B12</f>
        <v>493314</v>
      </c>
    </row>
    <row r="13" spans="1:12" ht="30.75" thickBot="1" x14ac:dyDescent="0.3">
      <c r="A13" s="52" t="s">
        <v>7</v>
      </c>
      <c r="B13" s="114">
        <f t="shared" si="0"/>
        <v>349523</v>
      </c>
      <c r="C13" s="124"/>
      <c r="D13" s="129">
        <v>249523</v>
      </c>
      <c r="E13" s="262">
        <v>249523</v>
      </c>
      <c r="F13" s="305">
        <f t="shared" si="1"/>
        <v>1</v>
      </c>
      <c r="G13" s="172">
        <f t="shared" si="2"/>
        <v>100000</v>
      </c>
      <c r="H13" s="119">
        <v>0</v>
      </c>
      <c r="I13" s="119">
        <v>100000</v>
      </c>
      <c r="J13" s="164">
        <v>0</v>
      </c>
      <c r="K13" s="163">
        <f t="shared" si="3"/>
        <v>0</v>
      </c>
      <c r="L13" s="297">
        <f>'GBF and Match - by Quarter'!B13</f>
        <v>98717</v>
      </c>
    </row>
    <row r="14" spans="1:12" ht="45.75" thickBot="1" x14ac:dyDescent="0.3">
      <c r="A14" s="53" t="s">
        <v>8</v>
      </c>
      <c r="B14" s="114">
        <f t="shared" si="0"/>
        <v>164757</v>
      </c>
      <c r="C14" s="124"/>
      <c r="D14" s="129">
        <v>119757</v>
      </c>
      <c r="E14" s="262">
        <v>119757</v>
      </c>
      <c r="F14" s="305">
        <f t="shared" si="1"/>
        <v>1</v>
      </c>
      <c r="G14" s="172">
        <f t="shared" si="2"/>
        <v>45000</v>
      </c>
      <c r="H14" s="119">
        <v>0</v>
      </c>
      <c r="I14" s="119">
        <v>45000</v>
      </c>
      <c r="J14" s="164">
        <v>0</v>
      </c>
      <c r="K14" s="163">
        <f t="shared" si="3"/>
        <v>0</v>
      </c>
      <c r="L14" s="297">
        <f>'GBF and Match - by Quarter'!B14</f>
        <v>44058</v>
      </c>
    </row>
    <row r="15" spans="1:12" ht="16.5" thickBot="1" x14ac:dyDescent="0.3">
      <c r="A15" s="52" t="s">
        <v>9</v>
      </c>
      <c r="B15" s="114">
        <f t="shared" si="0"/>
        <v>2000000</v>
      </c>
      <c r="C15" s="124"/>
      <c r="D15" s="129">
        <v>1600000</v>
      </c>
      <c r="E15" s="254">
        <v>92266</v>
      </c>
      <c r="F15" s="305">
        <f t="shared" si="1"/>
        <v>5.7666250000000002E-2</v>
      </c>
      <c r="G15" s="172">
        <f t="shared" si="2"/>
        <v>400000</v>
      </c>
      <c r="H15" s="119">
        <v>400000</v>
      </c>
      <c r="I15" s="119">
        <v>0</v>
      </c>
      <c r="J15" s="164">
        <v>0</v>
      </c>
      <c r="K15" s="163">
        <f t="shared" si="3"/>
        <v>0</v>
      </c>
      <c r="L15" s="297">
        <f>'GBF and Match - by Quarter'!B15</f>
        <v>0</v>
      </c>
    </row>
    <row r="16" spans="1:12" ht="16.5" thickBot="1" x14ac:dyDescent="0.3">
      <c r="A16" s="53" t="s">
        <v>10</v>
      </c>
      <c r="B16" s="114">
        <f t="shared" si="0"/>
        <v>859000</v>
      </c>
      <c r="C16" s="124"/>
      <c r="D16" s="129">
        <v>651000</v>
      </c>
      <c r="E16" s="254">
        <v>251789</v>
      </c>
      <c r="F16" s="305">
        <f t="shared" si="1"/>
        <v>0.38677265745007683</v>
      </c>
      <c r="G16" s="172">
        <f t="shared" si="2"/>
        <v>208000</v>
      </c>
      <c r="H16" s="119">
        <v>35000</v>
      </c>
      <c r="I16" s="119"/>
      <c r="J16" s="164">
        <v>173000</v>
      </c>
      <c r="K16" s="163">
        <f t="shared" si="3"/>
        <v>0.20139697322467986</v>
      </c>
      <c r="L16" s="297">
        <f>'GBF and Match - by Quarter'!B16</f>
        <v>166576</v>
      </c>
    </row>
    <row r="17" spans="1:12" ht="16.5" thickBot="1" x14ac:dyDescent="0.3">
      <c r="A17" s="52" t="s">
        <v>95</v>
      </c>
      <c r="B17" s="114">
        <f t="shared" si="0"/>
        <v>272710</v>
      </c>
      <c r="C17" s="124"/>
      <c r="D17" s="129">
        <v>87093</v>
      </c>
      <c r="E17" s="279">
        <v>86260</v>
      </c>
      <c r="F17" s="305">
        <f t="shared" si="1"/>
        <v>0.99043551146475606</v>
      </c>
      <c r="G17" s="172">
        <f t="shared" si="2"/>
        <v>185617</v>
      </c>
      <c r="H17" s="119"/>
      <c r="I17" s="345">
        <v>85617</v>
      </c>
      <c r="J17" s="164">
        <v>100000</v>
      </c>
      <c r="K17" s="163">
        <f t="shared" si="3"/>
        <v>0.36668989035972277</v>
      </c>
      <c r="L17" s="297">
        <f>'GBF and Match - by Quarter'!B17</f>
        <v>56873</v>
      </c>
    </row>
    <row r="18" spans="1:12" ht="16.5" thickBot="1" x14ac:dyDescent="0.3">
      <c r="A18" s="53" t="s">
        <v>98</v>
      </c>
      <c r="B18" s="114">
        <f>SUM(D18+G18)</f>
        <v>450000</v>
      </c>
      <c r="C18" s="124"/>
      <c r="D18" s="129">
        <v>97042</v>
      </c>
      <c r="E18" s="254">
        <v>0</v>
      </c>
      <c r="F18" s="305">
        <f t="shared" si="1"/>
        <v>0</v>
      </c>
      <c r="G18" s="172">
        <f>SUM(H18:J18)</f>
        <v>352958</v>
      </c>
      <c r="H18" s="119">
        <v>260000</v>
      </c>
      <c r="I18" s="345">
        <v>92958</v>
      </c>
      <c r="J18" s="164">
        <v>0</v>
      </c>
      <c r="K18" s="163">
        <f>SUM(J18/B18)</f>
        <v>0</v>
      </c>
      <c r="L18" s="297">
        <f>'GBF and Match - by Quarter'!B18</f>
        <v>0</v>
      </c>
    </row>
    <row r="19" spans="1:12" ht="16.5" thickBot="1" x14ac:dyDescent="0.3">
      <c r="A19" s="52" t="s">
        <v>97</v>
      </c>
      <c r="B19" s="114">
        <f t="shared" si="0"/>
        <v>1309846</v>
      </c>
      <c r="C19" s="124"/>
      <c r="D19" s="130">
        <v>291128</v>
      </c>
      <c r="E19" s="255">
        <v>0</v>
      </c>
      <c r="F19" s="305">
        <f t="shared" si="1"/>
        <v>0</v>
      </c>
      <c r="G19" s="172">
        <f t="shared" si="2"/>
        <v>1018718</v>
      </c>
      <c r="H19" s="119">
        <v>734846</v>
      </c>
      <c r="I19" s="345">
        <v>283872</v>
      </c>
      <c r="J19" s="164">
        <v>0</v>
      </c>
      <c r="K19" s="163">
        <f t="shared" si="3"/>
        <v>0</v>
      </c>
      <c r="L19" s="297">
        <f>'GBF and Match - by Quarter'!B19</f>
        <v>0</v>
      </c>
    </row>
    <row r="20" spans="1:12" ht="16.5" thickBot="1" x14ac:dyDescent="0.3">
      <c r="A20" s="53" t="s">
        <v>96</v>
      </c>
      <c r="B20" s="223">
        <f>SUM(D20+G20)</f>
        <v>251000</v>
      </c>
      <c r="C20" s="124"/>
      <c r="D20" s="173">
        <v>64695</v>
      </c>
      <c r="E20" s="256">
        <v>0</v>
      </c>
      <c r="F20" s="306">
        <f t="shared" si="1"/>
        <v>0</v>
      </c>
      <c r="G20" s="174">
        <f>SUM(H20:J20)</f>
        <v>186305</v>
      </c>
      <c r="H20" s="175">
        <v>0</v>
      </c>
      <c r="I20" s="346">
        <v>60805</v>
      </c>
      <c r="J20" s="176">
        <v>125500</v>
      </c>
      <c r="K20" s="177">
        <f>SUM(J20/B20)</f>
        <v>0.5</v>
      </c>
      <c r="L20" s="297">
        <f>'GBF and Match - by Quarter'!B20</f>
        <v>0</v>
      </c>
    </row>
    <row r="21" spans="1:12" s="58" customFormat="1" ht="54.75" customHeight="1" x14ac:dyDescent="0.2">
      <c r="A21" s="364"/>
      <c r="B21" s="224" t="s">
        <v>143</v>
      </c>
      <c r="C21" s="115"/>
      <c r="D21" s="178" t="s">
        <v>142</v>
      </c>
      <c r="E21" s="178" t="s">
        <v>110</v>
      </c>
      <c r="F21" s="307" t="s">
        <v>108</v>
      </c>
      <c r="G21" s="179" t="s">
        <v>85</v>
      </c>
      <c r="H21" s="180">
        <f>SUM(H6:H20)</f>
        <v>12488141</v>
      </c>
      <c r="I21" s="181">
        <f>SUM(I6:I20)</f>
        <v>22623252</v>
      </c>
      <c r="J21" s="181">
        <f>SUM(J6:J20)</f>
        <v>4938000</v>
      </c>
      <c r="K21" s="182">
        <f>SUM(J21/G22)</f>
        <v>0.12329774885726733</v>
      </c>
      <c r="L21" s="186" t="s">
        <v>117</v>
      </c>
    </row>
    <row r="22" spans="1:12" s="74" customFormat="1" ht="55.5" customHeight="1" thickBot="1" x14ac:dyDescent="0.25">
      <c r="A22" s="365"/>
      <c r="B22" s="131">
        <f>SUM(B6:B20)</f>
        <v>58699393</v>
      </c>
      <c r="C22" s="131"/>
      <c r="D22" s="137">
        <f>SUM(D6:D21)</f>
        <v>18650000</v>
      </c>
      <c r="E22" s="137">
        <f>SUM(E7:E21)</f>
        <v>9140257</v>
      </c>
      <c r="F22" s="308">
        <f>SUM(E22/D22)</f>
        <v>0.49009420911528151</v>
      </c>
      <c r="G22" s="132">
        <f>SUM(G6:G21)</f>
        <v>40049393</v>
      </c>
      <c r="H22" s="171" t="s">
        <v>109</v>
      </c>
      <c r="I22" s="133" t="s">
        <v>111</v>
      </c>
      <c r="J22" s="133" t="s">
        <v>90</v>
      </c>
      <c r="K22" s="138" t="s">
        <v>165</v>
      </c>
      <c r="L22" s="188">
        <f>SUM(L6:L20)</f>
        <v>3411206</v>
      </c>
    </row>
    <row r="23" spans="1:12" ht="48" thickBot="1" x14ac:dyDescent="0.25">
      <c r="D23" s="218" t="s">
        <v>133</v>
      </c>
      <c r="E23" s="127" t="s">
        <v>115</v>
      </c>
      <c r="G23" s="136" t="s">
        <v>116</v>
      </c>
      <c r="I23" s="356" t="s">
        <v>237</v>
      </c>
      <c r="L23" s="140" t="s">
        <v>114</v>
      </c>
    </row>
    <row r="24" spans="1:12" ht="16.5" thickBot="1" x14ac:dyDescent="0.25">
      <c r="D24" s="318">
        <f>100%-E24</f>
        <v>0.50990579088471844</v>
      </c>
      <c r="E24" s="139">
        <f>F22</f>
        <v>0.49009420911528151</v>
      </c>
      <c r="G24" s="135">
        <f>SUM(G22/B22)</f>
        <v>0.68227950840990814</v>
      </c>
      <c r="I24" s="357"/>
      <c r="L24" s="141">
        <f>SUM(L22/G22)</f>
        <v>8.5174973812961408E-2</v>
      </c>
    </row>
    <row r="26" spans="1:12" x14ac:dyDescent="0.2">
      <c r="I26" s="347" t="s">
        <v>233</v>
      </c>
      <c r="J26" s="347"/>
      <c r="K26" s="347"/>
      <c r="L26" s="347"/>
    </row>
    <row r="27" spans="1:12" ht="15" customHeight="1" x14ac:dyDescent="0.2">
      <c r="I27" s="348" t="s">
        <v>234</v>
      </c>
      <c r="J27" s="348"/>
      <c r="K27" s="348"/>
      <c r="L27" s="348"/>
    </row>
    <row r="28" spans="1:12" x14ac:dyDescent="0.2">
      <c r="I28" s="348"/>
      <c r="J28" s="348"/>
      <c r="K28" s="348"/>
      <c r="L28" s="348"/>
    </row>
  </sheetData>
  <mergeCells count="4">
    <mergeCell ref="I23:I24"/>
    <mergeCell ref="A1:D1"/>
    <mergeCell ref="A2:D2"/>
    <mergeCell ref="A21:A22"/>
  </mergeCells>
  <pageMargins left="0.7" right="0.7" top="0.75" bottom="0.75" header="0.3" footer="0.3"/>
  <pageSetup paperSize="9" scale="45" fitToWidth="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E7C5-7AC6-4CEE-80FC-4C7C112AC412}">
  <dimension ref="A1:N31"/>
  <sheetViews>
    <sheetView topLeftCell="A16" workbookViewId="0">
      <selection activeCell="D46" sqref="D46"/>
    </sheetView>
  </sheetViews>
  <sheetFormatPr defaultRowHeight="15" x14ac:dyDescent="0.2"/>
  <cols>
    <col min="1" max="1" width="28.109375" customWidth="1"/>
    <col min="2" max="2" width="16.6640625" style="116" customWidth="1"/>
    <col min="4" max="4" width="13.109375" style="116" customWidth="1"/>
    <col min="6" max="6" width="13.109375" style="116" customWidth="1"/>
    <col min="8" max="8" width="12.6640625" customWidth="1"/>
    <col min="10" max="10" width="11.44140625" customWidth="1"/>
    <col min="11" max="11" width="15.44140625" customWidth="1"/>
    <col min="12" max="12" width="27.6640625" bestFit="1" customWidth="1"/>
    <col min="13" max="13" width="0.6640625" customWidth="1"/>
    <col min="14" max="14" width="17.6640625" customWidth="1"/>
  </cols>
  <sheetData>
    <row r="1" spans="1:14" ht="15.75" thickBot="1" x14ac:dyDescent="0.25"/>
    <row r="2" spans="1:14" s="58" customFormat="1" ht="51.75" customHeight="1" thickBot="1" x14ac:dyDescent="0.25">
      <c r="A2" s="292" t="s">
        <v>182</v>
      </c>
      <c r="B2" s="293">
        <f>'GBF and Match - Totals'!G22</f>
        <v>40049393</v>
      </c>
      <c r="C2" s="294" t="s">
        <v>183</v>
      </c>
      <c r="D2" s="295">
        <f>'GBF and Match - Totals'!H21</f>
        <v>12488141</v>
      </c>
      <c r="E2" s="296" t="s">
        <v>184</v>
      </c>
      <c r="F2" s="295">
        <f>'GBF and Match - Totals'!I21</f>
        <v>22623252</v>
      </c>
      <c r="G2" s="296" t="s">
        <v>185</v>
      </c>
      <c r="H2" s="299">
        <f>'GBF and Match - Totals'!J21</f>
        <v>4938000</v>
      </c>
    </row>
    <row r="4" spans="1:14" ht="15.75" thickBot="1" x14ac:dyDescent="0.25"/>
    <row r="5" spans="1:14" ht="48" thickBot="1" x14ac:dyDescent="0.25">
      <c r="B5" s="161" t="s">
        <v>105</v>
      </c>
      <c r="C5" s="366" t="s">
        <v>100</v>
      </c>
      <c r="D5" s="367"/>
      <c r="E5" s="366" t="s">
        <v>101</v>
      </c>
      <c r="F5" s="367"/>
      <c r="G5" s="366" t="s">
        <v>88</v>
      </c>
      <c r="H5" s="367"/>
      <c r="I5" s="366" t="s">
        <v>89</v>
      </c>
      <c r="J5" s="368"/>
      <c r="K5" s="313" t="s">
        <v>194</v>
      </c>
      <c r="N5" s="302" t="s">
        <v>187</v>
      </c>
    </row>
    <row r="6" spans="1:14" ht="15.75" x14ac:dyDescent="0.25">
      <c r="A6" t="s">
        <v>31</v>
      </c>
      <c r="B6" s="268">
        <f>SUM(D6+F6+H6+J6)</f>
        <v>0</v>
      </c>
      <c r="C6" s="274" t="e">
        <f>SUM(D6/B6)</f>
        <v>#DIV/0!</v>
      </c>
      <c r="D6" s="275"/>
      <c r="E6" s="271"/>
      <c r="F6" s="275"/>
      <c r="G6" s="271"/>
      <c r="H6" s="275"/>
      <c r="I6" s="274"/>
      <c r="J6" s="285"/>
      <c r="K6" s="289"/>
      <c r="L6" t="s">
        <v>192</v>
      </c>
      <c r="N6" s="301">
        <v>0</v>
      </c>
    </row>
    <row r="7" spans="1:14" ht="15.75" x14ac:dyDescent="0.25">
      <c r="A7" t="s">
        <v>37</v>
      </c>
      <c r="B7" s="162">
        <v>341668</v>
      </c>
      <c r="C7" s="274">
        <f t="shared" ref="C7:C20" si="0">SUM(D7/B7)</f>
        <v>0</v>
      </c>
      <c r="D7" s="167"/>
      <c r="E7" s="165">
        <f t="shared" ref="E7:E9" si="1">SUM(F7/B7)</f>
        <v>0</v>
      </c>
      <c r="F7" s="167"/>
      <c r="G7" s="165">
        <f t="shared" ref="G7:G20" si="2">SUM(H7/B7)</f>
        <v>1</v>
      </c>
      <c r="H7" s="167">
        <v>341668</v>
      </c>
      <c r="I7" s="166"/>
      <c r="J7" s="286"/>
      <c r="K7" s="289">
        <v>341668</v>
      </c>
      <c r="L7" t="s">
        <v>179</v>
      </c>
      <c r="N7" s="301">
        <v>465986</v>
      </c>
    </row>
    <row r="8" spans="1:14" ht="15.75" x14ac:dyDescent="0.25">
      <c r="A8" t="s">
        <v>178</v>
      </c>
      <c r="B8" s="268">
        <f t="shared" ref="B8:B20" si="3">SUM(D8+F8+H8+J8)</f>
        <v>0</v>
      </c>
      <c r="C8" s="274"/>
      <c r="D8" s="270"/>
      <c r="E8" s="271"/>
      <c r="F8" s="270"/>
      <c r="G8" s="271"/>
      <c r="H8" s="270"/>
      <c r="I8" s="269"/>
      <c r="J8" s="287"/>
      <c r="K8" s="289"/>
      <c r="L8" t="s">
        <v>193</v>
      </c>
      <c r="N8" s="301">
        <v>0</v>
      </c>
    </row>
    <row r="9" spans="1:14" ht="15.75" x14ac:dyDescent="0.25">
      <c r="A9" t="s">
        <v>3</v>
      </c>
      <c r="B9" s="162">
        <v>2210000</v>
      </c>
      <c r="C9" s="274">
        <f t="shared" si="0"/>
        <v>0</v>
      </c>
      <c r="D9" s="167"/>
      <c r="E9" s="165">
        <f t="shared" si="1"/>
        <v>1</v>
      </c>
      <c r="F9" s="167">
        <v>2210000</v>
      </c>
      <c r="G9" s="165">
        <f t="shared" si="2"/>
        <v>0</v>
      </c>
      <c r="H9" s="167"/>
      <c r="I9" s="166"/>
      <c r="J9" s="286"/>
      <c r="K9" s="289">
        <v>2210000</v>
      </c>
      <c r="L9" t="s">
        <v>186</v>
      </c>
      <c r="N9" s="301">
        <v>1158582</v>
      </c>
    </row>
    <row r="10" spans="1:14" ht="15.75" x14ac:dyDescent="0.25">
      <c r="A10" t="s">
        <v>103</v>
      </c>
      <c r="B10" s="162">
        <f t="shared" si="3"/>
        <v>0</v>
      </c>
      <c r="C10" s="274" t="e">
        <f t="shared" si="0"/>
        <v>#DIV/0!</v>
      </c>
      <c r="D10" s="167"/>
      <c r="E10" s="165" t="e">
        <f t="shared" ref="E10:E20" si="4">SUM(F10/B10)</f>
        <v>#DIV/0!</v>
      </c>
      <c r="F10" s="167"/>
      <c r="G10" s="165" t="e">
        <f t="shared" si="2"/>
        <v>#DIV/0!</v>
      </c>
      <c r="H10" s="167"/>
      <c r="I10" s="166"/>
      <c r="J10" s="286"/>
      <c r="K10" s="289"/>
      <c r="N10" s="301">
        <v>289763</v>
      </c>
    </row>
    <row r="11" spans="1:14" ht="15.75" x14ac:dyDescent="0.25">
      <c r="A11" t="s">
        <v>5</v>
      </c>
      <c r="B11" s="162">
        <f t="shared" si="3"/>
        <v>0</v>
      </c>
      <c r="C11" s="274" t="e">
        <f t="shared" si="0"/>
        <v>#DIV/0!</v>
      </c>
      <c r="D11" s="167"/>
      <c r="E11" s="165" t="e">
        <f t="shared" si="4"/>
        <v>#DIV/0!</v>
      </c>
      <c r="F11" s="167"/>
      <c r="G11" s="165" t="e">
        <f t="shared" si="2"/>
        <v>#DIV/0!</v>
      </c>
      <c r="H11" s="167"/>
      <c r="I11" s="166"/>
      <c r="J11" s="286"/>
      <c r="K11" s="289"/>
      <c r="N11" s="301">
        <v>0</v>
      </c>
    </row>
    <row r="12" spans="1:14" ht="15.75" x14ac:dyDescent="0.25">
      <c r="A12" t="s">
        <v>6</v>
      </c>
      <c r="B12" s="162">
        <f t="shared" si="3"/>
        <v>493314</v>
      </c>
      <c r="C12" s="274">
        <f t="shared" si="0"/>
        <v>0</v>
      </c>
      <c r="D12" s="167"/>
      <c r="E12" s="165">
        <f t="shared" si="4"/>
        <v>0</v>
      </c>
      <c r="F12" s="167"/>
      <c r="G12" s="165">
        <f t="shared" si="2"/>
        <v>1</v>
      </c>
      <c r="H12" s="167">
        <v>493314</v>
      </c>
      <c r="I12" s="166"/>
      <c r="J12" s="286"/>
      <c r="K12" s="289"/>
      <c r="L12" t="s">
        <v>191</v>
      </c>
      <c r="N12" s="301">
        <v>0</v>
      </c>
    </row>
    <row r="13" spans="1:14" ht="15.75" x14ac:dyDescent="0.25">
      <c r="A13" t="s">
        <v>7</v>
      </c>
      <c r="B13" s="162">
        <f t="shared" si="3"/>
        <v>98717</v>
      </c>
      <c r="C13" s="274">
        <f t="shared" si="0"/>
        <v>0</v>
      </c>
      <c r="D13" s="167"/>
      <c r="E13" s="165">
        <f>SUM(F13/B13)</f>
        <v>1</v>
      </c>
      <c r="F13" s="167">
        <v>98717</v>
      </c>
      <c r="G13" s="165">
        <f t="shared" si="2"/>
        <v>0</v>
      </c>
      <c r="H13" s="167"/>
      <c r="I13" s="166"/>
      <c r="J13" s="286"/>
      <c r="K13" s="289">
        <v>87047</v>
      </c>
      <c r="L13" t="s">
        <v>190</v>
      </c>
      <c r="N13" s="301">
        <v>218383</v>
      </c>
    </row>
    <row r="14" spans="1:14" ht="15.75" x14ac:dyDescent="0.25">
      <c r="A14" t="s">
        <v>8</v>
      </c>
      <c r="B14" s="162">
        <f t="shared" si="3"/>
        <v>44058</v>
      </c>
      <c r="C14" s="274">
        <f t="shared" si="0"/>
        <v>0</v>
      </c>
      <c r="D14" s="167"/>
      <c r="E14" s="165">
        <f t="shared" si="4"/>
        <v>1</v>
      </c>
      <c r="F14" s="167">
        <v>44058</v>
      </c>
      <c r="G14" s="165">
        <f t="shared" si="2"/>
        <v>0</v>
      </c>
      <c r="H14" s="167"/>
      <c r="I14" s="166"/>
      <c r="J14" s="286"/>
      <c r="K14" s="289">
        <v>29296</v>
      </c>
      <c r="L14" t="s">
        <v>190</v>
      </c>
      <c r="N14" s="301">
        <v>78124</v>
      </c>
    </row>
    <row r="15" spans="1:14" ht="15.75" x14ac:dyDescent="0.25">
      <c r="A15" t="s">
        <v>9</v>
      </c>
      <c r="B15" s="162">
        <f t="shared" si="3"/>
        <v>0</v>
      </c>
      <c r="C15" s="274" t="e">
        <f t="shared" si="0"/>
        <v>#DIV/0!</v>
      </c>
      <c r="D15" s="167"/>
      <c r="E15" s="165" t="e">
        <f t="shared" si="4"/>
        <v>#DIV/0!</v>
      </c>
      <c r="F15" s="167"/>
      <c r="G15" s="165" t="e">
        <f t="shared" si="2"/>
        <v>#DIV/0!</v>
      </c>
      <c r="H15" s="167"/>
      <c r="I15" s="166"/>
      <c r="J15" s="286"/>
      <c r="K15" s="289"/>
      <c r="N15" s="301">
        <v>92266</v>
      </c>
    </row>
    <row r="16" spans="1:14" ht="15.75" x14ac:dyDescent="0.25">
      <c r="A16" t="s">
        <v>10</v>
      </c>
      <c r="B16" s="162">
        <f t="shared" si="3"/>
        <v>166576</v>
      </c>
      <c r="C16" s="274">
        <f t="shared" si="0"/>
        <v>0</v>
      </c>
      <c r="D16" s="167"/>
      <c r="E16" s="165">
        <f t="shared" si="4"/>
        <v>0</v>
      </c>
      <c r="F16" s="167"/>
      <c r="G16" s="165">
        <f t="shared" ref="G16" si="5">SUM(H16/B16)</f>
        <v>1</v>
      </c>
      <c r="H16" s="167">
        <v>166576</v>
      </c>
      <c r="I16" s="166"/>
      <c r="J16" s="286"/>
      <c r="K16" s="289"/>
      <c r="N16" s="301">
        <v>27573</v>
      </c>
    </row>
    <row r="17" spans="1:14" ht="30.75" x14ac:dyDescent="0.25">
      <c r="A17" t="s">
        <v>95</v>
      </c>
      <c r="B17" s="162">
        <v>56873</v>
      </c>
      <c r="C17" s="274">
        <f t="shared" si="0"/>
        <v>0</v>
      </c>
      <c r="D17" s="167"/>
      <c r="E17" s="165">
        <f t="shared" si="4"/>
        <v>9.0060309813092335E-2</v>
      </c>
      <c r="F17" s="167">
        <v>5122</v>
      </c>
      <c r="G17" s="165">
        <f t="shared" si="2"/>
        <v>0.90993969018690768</v>
      </c>
      <c r="H17" s="167">
        <v>51751</v>
      </c>
      <c r="I17" s="166"/>
      <c r="J17" s="286"/>
      <c r="K17" s="289">
        <v>56873</v>
      </c>
      <c r="L17" s="58" t="s">
        <v>180</v>
      </c>
      <c r="N17" s="301">
        <v>86260</v>
      </c>
    </row>
    <row r="18" spans="1:14" ht="15.75" x14ac:dyDescent="0.25">
      <c r="A18" t="s">
        <v>98</v>
      </c>
      <c r="B18" s="162">
        <f t="shared" si="3"/>
        <v>0</v>
      </c>
      <c r="C18" s="274" t="e">
        <f t="shared" si="0"/>
        <v>#DIV/0!</v>
      </c>
      <c r="D18" s="167"/>
      <c r="E18" s="165" t="e">
        <f t="shared" si="4"/>
        <v>#DIV/0!</v>
      </c>
      <c r="F18" s="167"/>
      <c r="G18" s="165" t="e">
        <f t="shared" si="2"/>
        <v>#DIV/0!</v>
      </c>
      <c r="H18" s="167"/>
      <c r="I18" s="166"/>
      <c r="J18" s="286"/>
      <c r="K18" s="289"/>
      <c r="N18" s="301">
        <v>0</v>
      </c>
    </row>
    <row r="19" spans="1:14" ht="15.75" x14ac:dyDescent="0.25">
      <c r="A19" t="s">
        <v>97</v>
      </c>
      <c r="B19" s="162">
        <f t="shared" si="3"/>
        <v>0</v>
      </c>
      <c r="C19" s="274" t="e">
        <f t="shared" si="0"/>
        <v>#DIV/0!</v>
      </c>
      <c r="D19" s="167"/>
      <c r="E19" s="165" t="e">
        <f t="shared" si="4"/>
        <v>#DIV/0!</v>
      </c>
      <c r="F19" s="167"/>
      <c r="G19" s="165" t="e">
        <f t="shared" si="2"/>
        <v>#DIV/0!</v>
      </c>
      <c r="H19" s="167"/>
      <c r="I19" s="166"/>
      <c r="J19" s="286"/>
      <c r="K19" s="289"/>
      <c r="N19" s="301">
        <v>0</v>
      </c>
    </row>
    <row r="20" spans="1:14" ht="16.5" thickBot="1" x14ac:dyDescent="0.3">
      <c r="A20" t="s">
        <v>96</v>
      </c>
      <c r="B20" s="183">
        <f t="shared" si="3"/>
        <v>0</v>
      </c>
      <c r="C20" s="274" t="e">
        <f t="shared" si="0"/>
        <v>#DIV/0!</v>
      </c>
      <c r="D20" s="185"/>
      <c r="E20" s="165" t="e">
        <f t="shared" si="4"/>
        <v>#DIV/0!</v>
      </c>
      <c r="F20" s="185"/>
      <c r="G20" s="165" t="e">
        <f t="shared" si="2"/>
        <v>#DIV/0!</v>
      </c>
      <c r="H20" s="185"/>
      <c r="I20" s="184"/>
      <c r="J20" s="288"/>
      <c r="K20" s="290"/>
      <c r="N20" s="301">
        <v>0</v>
      </c>
    </row>
    <row r="21" spans="1:14" ht="47.25" x14ac:dyDescent="0.25">
      <c r="B21" s="186" t="s">
        <v>117</v>
      </c>
      <c r="C21" s="187"/>
      <c r="D21" s="189" t="s">
        <v>206</v>
      </c>
      <c r="E21" s="190"/>
      <c r="F21" s="189" t="s">
        <v>91</v>
      </c>
      <c r="G21" s="190"/>
      <c r="H21" s="191" t="s">
        <v>92</v>
      </c>
      <c r="I21" s="190"/>
      <c r="J21" s="191" t="s">
        <v>93</v>
      </c>
      <c r="K21" s="291" t="s">
        <v>181</v>
      </c>
      <c r="N21" s="300" t="s">
        <v>188</v>
      </c>
    </row>
    <row r="22" spans="1:14" ht="16.5" thickBot="1" x14ac:dyDescent="0.25">
      <c r="B22" s="188">
        <f>SUM(B6:B20)</f>
        <v>3411206</v>
      </c>
      <c r="C22" s="134"/>
      <c r="D22" s="192">
        <f t="shared" ref="D22:J22" si="6">SUM(D6:D20)</f>
        <v>0</v>
      </c>
      <c r="E22" s="192"/>
      <c r="F22" s="192">
        <f t="shared" si="6"/>
        <v>2357897</v>
      </c>
      <c r="G22" s="192"/>
      <c r="H22" s="192">
        <f t="shared" si="6"/>
        <v>1053309</v>
      </c>
      <c r="I22" s="192"/>
      <c r="J22" s="192">
        <f t="shared" si="6"/>
        <v>0</v>
      </c>
      <c r="K22" s="137">
        <f>SUM(K6:K20)</f>
        <v>2724884</v>
      </c>
      <c r="N22" s="303">
        <f>SUM(N6:N20)</f>
        <v>2416937</v>
      </c>
    </row>
    <row r="23" spans="1:14" ht="48" thickBot="1" x14ac:dyDescent="0.3">
      <c r="B23" s="140" t="s">
        <v>114</v>
      </c>
      <c r="D23" s="117"/>
      <c r="F23" s="117"/>
      <c r="G23" s="2"/>
      <c r="H23" s="2"/>
      <c r="I23" s="2"/>
      <c r="J23" s="2"/>
    </row>
    <row r="24" spans="1:14" ht="16.5" thickBot="1" x14ac:dyDescent="0.3">
      <c r="B24" s="298">
        <f>SUM(B22/B2)</f>
        <v>8.5174973812961408E-2</v>
      </c>
      <c r="F24" s="350"/>
      <c r="G24" s="351"/>
      <c r="H24" s="351"/>
      <c r="I24" s="351"/>
      <c r="J24" s="351"/>
    </row>
    <row r="25" spans="1:14" x14ac:dyDescent="0.2">
      <c r="F25" s="352"/>
      <c r="G25" s="352"/>
      <c r="H25" s="352"/>
      <c r="I25" s="352"/>
      <c r="J25" s="352"/>
      <c r="L25" t="s">
        <v>207</v>
      </c>
      <c r="N25" s="116">
        <f>'GBF and Match - Totals'!G22</f>
        <v>40049393</v>
      </c>
    </row>
    <row r="26" spans="1:14" x14ac:dyDescent="0.2">
      <c r="F26" s="352"/>
      <c r="G26" s="352"/>
      <c r="H26" s="352"/>
      <c r="I26" s="352"/>
      <c r="J26" s="352"/>
      <c r="L26" t="s">
        <v>213</v>
      </c>
      <c r="N26" s="116">
        <f>B22</f>
        <v>3411206</v>
      </c>
    </row>
    <row r="28" spans="1:14" ht="32.25" thickBot="1" x14ac:dyDescent="0.25">
      <c r="J28" s="171" t="s">
        <v>208</v>
      </c>
      <c r="K28" s="133" t="s">
        <v>212</v>
      </c>
      <c r="L28" s="133" t="s">
        <v>211</v>
      </c>
    </row>
    <row r="29" spans="1:14" x14ac:dyDescent="0.2">
      <c r="I29" t="s">
        <v>209</v>
      </c>
      <c r="J29" s="116">
        <f>'GBF and Match - Totals'!H21</f>
        <v>12488141</v>
      </c>
      <c r="K29" s="116">
        <f>'GBF and Match - Totals'!I21</f>
        <v>22623252</v>
      </c>
      <c r="L29" s="116">
        <f>'GBF and Match - Totals'!J21</f>
        <v>4938000</v>
      </c>
    </row>
    <row r="30" spans="1:14" x14ac:dyDescent="0.2">
      <c r="I30" t="s">
        <v>210</v>
      </c>
      <c r="J30" s="116">
        <f>D22</f>
        <v>0</v>
      </c>
      <c r="K30" s="116">
        <f>F22</f>
        <v>2357897</v>
      </c>
      <c r="L30" s="116">
        <f>H22</f>
        <v>1053309</v>
      </c>
    </row>
    <row r="31" spans="1:14" x14ac:dyDescent="0.2">
      <c r="J31" s="116"/>
      <c r="K31" s="116"/>
      <c r="L31" s="116"/>
    </row>
  </sheetData>
  <mergeCells count="4">
    <mergeCell ref="C5:D5"/>
    <mergeCell ref="E5:F5"/>
    <mergeCell ref="G5:H5"/>
    <mergeCell ref="I5:J5"/>
  </mergeCells>
  <phoneticPr fontId="5" type="noConversion"/>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0A07D-2A24-46C7-ABFD-AC33A2297EE3}">
  <sheetPr>
    <tabColor rgb="FFFF99FF"/>
  </sheetPr>
  <dimension ref="A1:AJ86"/>
  <sheetViews>
    <sheetView topLeftCell="A70" zoomScale="70" zoomScaleNormal="70" workbookViewId="0">
      <selection activeCell="A77" sqref="A77"/>
    </sheetView>
  </sheetViews>
  <sheetFormatPr defaultRowHeight="15" x14ac:dyDescent="0.2"/>
  <cols>
    <col min="1" max="1" width="16.77734375" bestFit="1" customWidth="1"/>
    <col min="2" max="2" width="46.77734375" customWidth="1"/>
    <col min="3" max="3" width="10.88671875" customWidth="1"/>
    <col min="4" max="4" width="12.33203125" customWidth="1"/>
    <col min="5" max="12" width="10.88671875" customWidth="1"/>
    <col min="14" max="14" width="46.77734375" customWidth="1"/>
    <col min="15" max="15" width="10.88671875" customWidth="1"/>
    <col min="16" max="16" width="11.6640625" customWidth="1"/>
    <col min="17" max="24" width="10.88671875" customWidth="1"/>
    <col min="26" max="26" width="48.44140625" customWidth="1"/>
    <col min="27" max="27" width="10.88671875" customWidth="1"/>
    <col min="28" max="28" width="11.88671875" customWidth="1"/>
    <col min="29" max="36" width="10.88671875" customWidth="1"/>
  </cols>
  <sheetData>
    <row r="1" spans="1:24" ht="15.75" thickBot="1" x14ac:dyDescent="0.25"/>
    <row r="2" spans="1:24" ht="51" customHeight="1" thickBot="1" x14ac:dyDescent="0.25">
      <c r="B2" s="369" t="s">
        <v>73</v>
      </c>
      <c r="C2" s="370"/>
      <c r="D2" s="370"/>
      <c r="E2" s="370"/>
      <c r="F2" s="370"/>
      <c r="G2" s="370"/>
      <c r="H2" s="370"/>
      <c r="I2" s="370"/>
      <c r="J2" s="370"/>
      <c r="K2" s="371"/>
    </row>
    <row r="3" spans="1:24" ht="30" customHeight="1" thickBot="1" x14ac:dyDescent="0.25">
      <c r="B3" s="372"/>
      <c r="C3" s="372"/>
      <c r="D3" s="372"/>
      <c r="E3" s="372"/>
      <c r="F3" s="1"/>
      <c r="G3" s="1"/>
      <c r="H3" s="1"/>
      <c r="I3" s="1"/>
      <c r="J3" s="11"/>
      <c r="K3" s="11"/>
      <c r="L3" s="11"/>
    </row>
    <row r="4" spans="1:24" ht="71.25" customHeight="1" thickBot="1" x14ac:dyDescent="0.25">
      <c r="B4" s="80" t="s">
        <v>69</v>
      </c>
      <c r="C4" s="369" t="s">
        <v>72</v>
      </c>
      <c r="D4" s="370"/>
      <c r="E4" s="370"/>
      <c r="F4" s="370"/>
      <c r="G4" s="370"/>
      <c r="H4" s="370"/>
      <c r="I4" s="370"/>
      <c r="J4" s="370"/>
      <c r="K4" s="370"/>
      <c r="L4" s="371"/>
      <c r="N4" s="105"/>
      <c r="O4" s="105"/>
      <c r="P4" s="105"/>
      <c r="Q4" s="105"/>
      <c r="R4" s="105"/>
      <c r="S4" s="105"/>
      <c r="T4" s="105"/>
      <c r="U4" s="105"/>
    </row>
    <row r="5" spans="1:24" ht="30" customHeight="1" thickBot="1" x14ac:dyDescent="0.3">
      <c r="A5" s="5"/>
      <c r="B5" s="55"/>
      <c r="C5" s="3"/>
      <c r="D5" s="3"/>
      <c r="E5" s="3"/>
      <c r="F5" s="3"/>
      <c r="G5" s="3"/>
      <c r="H5" s="3"/>
      <c r="I5" s="3"/>
      <c r="J5" s="11"/>
      <c r="K5" s="42"/>
      <c r="L5" s="42"/>
      <c r="N5" s="199"/>
      <c r="O5" s="199"/>
      <c r="P5" s="248" t="s">
        <v>162</v>
      </c>
      <c r="Q5" s="58"/>
      <c r="R5" s="58"/>
      <c r="S5" s="58"/>
      <c r="T5" s="58"/>
      <c r="U5" s="58"/>
      <c r="V5" s="58"/>
    </row>
    <row r="6" spans="1:24" ht="81" customHeight="1" thickBot="1" x14ac:dyDescent="0.3">
      <c r="A6" s="5"/>
      <c r="B6" s="142" t="s">
        <v>161</v>
      </c>
      <c r="C6" s="37" t="s">
        <v>26</v>
      </c>
      <c r="D6" s="38" t="s">
        <v>25</v>
      </c>
      <c r="E6" s="38" t="s">
        <v>24</v>
      </c>
      <c r="F6" s="38" t="s">
        <v>23</v>
      </c>
      <c r="G6" s="38" t="s">
        <v>22</v>
      </c>
      <c r="H6" s="38" t="s">
        <v>21</v>
      </c>
      <c r="I6" s="38" t="s">
        <v>20</v>
      </c>
      <c r="J6" s="38" t="s">
        <v>19</v>
      </c>
      <c r="K6" s="39" t="s">
        <v>18</v>
      </c>
      <c r="L6" s="39" t="s">
        <v>118</v>
      </c>
      <c r="N6" s="143"/>
      <c r="O6" s="98"/>
      <c r="P6" s="145"/>
      <c r="Q6" s="146"/>
      <c r="R6" s="146"/>
      <c r="S6" s="146"/>
      <c r="T6" s="146"/>
      <c r="U6" s="146"/>
      <c r="V6" s="147"/>
      <c r="W6" s="11"/>
      <c r="X6" s="11"/>
    </row>
    <row r="7" spans="1:24" ht="30" customHeight="1" x14ac:dyDescent="0.25">
      <c r="A7" s="5"/>
      <c r="B7" s="156" t="s">
        <v>29</v>
      </c>
      <c r="C7" s="157">
        <v>0</v>
      </c>
      <c r="D7" s="157">
        <v>0</v>
      </c>
      <c r="E7" s="157">
        <v>0</v>
      </c>
      <c r="F7" s="158">
        <v>0</v>
      </c>
      <c r="G7" s="157">
        <v>0</v>
      </c>
      <c r="H7" s="157">
        <v>0</v>
      </c>
      <c r="I7" s="157">
        <v>0</v>
      </c>
      <c r="J7" s="157">
        <v>0</v>
      </c>
      <c r="K7" s="157">
        <v>0</v>
      </c>
      <c r="L7" s="159">
        <v>0</v>
      </c>
      <c r="N7" s="144"/>
      <c r="O7" s="144"/>
      <c r="P7" s="148"/>
      <c r="Q7" s="99"/>
      <c r="R7" s="99"/>
      <c r="S7" s="99"/>
      <c r="T7" s="99"/>
      <c r="U7" s="100"/>
      <c r="V7" s="42"/>
    </row>
    <row r="8" spans="1:24" ht="30" customHeight="1" x14ac:dyDescent="0.25">
      <c r="A8" s="5"/>
      <c r="B8" s="30" t="s">
        <v>37</v>
      </c>
      <c r="C8" s="107">
        <v>115</v>
      </c>
      <c r="D8" s="107">
        <v>0</v>
      </c>
      <c r="E8" s="107">
        <v>0</v>
      </c>
      <c r="F8" s="108">
        <v>0</v>
      </c>
      <c r="G8" s="107">
        <v>0</v>
      </c>
      <c r="H8" s="107">
        <v>0</v>
      </c>
      <c r="I8" s="107">
        <v>0</v>
      </c>
      <c r="J8" s="108">
        <v>1230</v>
      </c>
      <c r="K8" s="108">
        <v>500</v>
      </c>
      <c r="L8" s="109">
        <v>0</v>
      </c>
      <c r="N8" s="144"/>
      <c r="O8" s="144"/>
      <c r="P8" s="149"/>
      <c r="Q8" s="102"/>
      <c r="R8" s="103"/>
      <c r="S8" s="102"/>
      <c r="T8" s="102"/>
      <c r="U8" s="100"/>
      <c r="V8" s="42"/>
    </row>
    <row r="9" spans="1:24" ht="30" customHeight="1" x14ac:dyDescent="0.2">
      <c r="A9" s="5"/>
      <c r="B9" s="30" t="s">
        <v>2</v>
      </c>
      <c r="C9" s="87">
        <v>0</v>
      </c>
      <c r="D9" s="87">
        <v>0</v>
      </c>
      <c r="E9" s="87">
        <v>0</v>
      </c>
      <c r="F9" s="88">
        <v>0</v>
      </c>
      <c r="G9" s="87">
        <v>0</v>
      </c>
      <c r="H9" s="87">
        <v>0</v>
      </c>
      <c r="I9" s="87">
        <v>0</v>
      </c>
      <c r="J9" s="87">
        <v>0</v>
      </c>
      <c r="K9" s="87">
        <v>0</v>
      </c>
      <c r="L9" s="89">
        <v>0</v>
      </c>
      <c r="N9" s="101"/>
      <c r="O9" s="102"/>
      <c r="P9" s="149"/>
      <c r="Q9" s="102"/>
      <c r="R9" s="103"/>
      <c r="S9" s="102"/>
      <c r="T9" s="102"/>
      <c r="U9" s="100"/>
      <c r="V9" s="42"/>
    </row>
    <row r="10" spans="1:24" ht="30" customHeight="1" x14ac:dyDescent="0.2">
      <c r="A10" s="5"/>
      <c r="B10" s="30" t="s">
        <v>3</v>
      </c>
      <c r="C10" s="107">
        <v>174</v>
      </c>
      <c r="D10" s="107">
        <v>53</v>
      </c>
      <c r="E10" s="107">
        <v>34</v>
      </c>
      <c r="F10" s="108">
        <v>2696</v>
      </c>
      <c r="G10" s="107">
        <v>0</v>
      </c>
      <c r="H10" s="107">
        <v>0</v>
      </c>
      <c r="I10" s="107">
        <v>0</v>
      </c>
      <c r="J10" s="107">
        <v>0</v>
      </c>
      <c r="K10" s="107">
        <v>0</v>
      </c>
      <c r="L10" s="109">
        <v>0</v>
      </c>
      <c r="N10" s="101"/>
      <c r="O10" s="102"/>
      <c r="P10" s="149"/>
      <c r="Q10" s="102"/>
      <c r="R10" s="103"/>
      <c r="S10" s="102"/>
      <c r="T10" s="102"/>
      <c r="U10" s="100"/>
      <c r="V10" s="42"/>
    </row>
    <row r="11" spans="1:24" ht="30" customHeight="1" x14ac:dyDescent="0.2">
      <c r="A11" s="5"/>
      <c r="B11" s="30" t="s">
        <v>120</v>
      </c>
      <c r="C11" s="107">
        <v>44</v>
      </c>
      <c r="D11" s="107">
        <v>0</v>
      </c>
      <c r="E11" s="107">
        <v>0</v>
      </c>
      <c r="F11" s="108">
        <v>147</v>
      </c>
      <c r="G11" s="107">
        <v>30</v>
      </c>
      <c r="H11" s="107">
        <v>22</v>
      </c>
      <c r="I11" s="107">
        <v>0</v>
      </c>
      <c r="J11" s="107">
        <v>0</v>
      </c>
      <c r="K11" s="107">
        <v>0</v>
      </c>
      <c r="L11" s="109">
        <v>0</v>
      </c>
      <c r="N11" s="101"/>
      <c r="O11" s="102"/>
      <c r="P11" s="149"/>
      <c r="Q11" s="102"/>
      <c r="R11" s="103"/>
      <c r="S11" s="102"/>
      <c r="T11" s="102"/>
      <c r="U11" s="100"/>
      <c r="V11" s="42"/>
    </row>
    <row r="12" spans="1:24" ht="30" customHeight="1" x14ac:dyDescent="0.2">
      <c r="A12" s="5"/>
      <c r="B12" s="30" t="s">
        <v>94</v>
      </c>
      <c r="C12" s="193">
        <v>339</v>
      </c>
      <c r="D12" s="193">
        <v>37</v>
      </c>
      <c r="E12" s="193">
        <v>0</v>
      </c>
      <c r="F12" s="194">
        <v>3097</v>
      </c>
      <c r="G12" s="193">
        <v>0</v>
      </c>
      <c r="H12" s="193">
        <v>70</v>
      </c>
      <c r="I12" s="193">
        <v>0</v>
      </c>
      <c r="J12" s="193">
        <v>0</v>
      </c>
      <c r="K12" s="193">
        <v>0</v>
      </c>
      <c r="L12" s="195">
        <v>0</v>
      </c>
      <c r="N12" s="101"/>
      <c r="O12" s="102"/>
      <c r="P12" s="149"/>
      <c r="Q12" s="102"/>
      <c r="R12" s="103"/>
      <c r="S12" s="102"/>
      <c r="T12" s="102"/>
      <c r="U12" s="100"/>
      <c r="V12" s="42"/>
    </row>
    <row r="13" spans="1:24" ht="30" x14ac:dyDescent="0.2">
      <c r="A13" s="5"/>
      <c r="B13" s="30" t="s">
        <v>6</v>
      </c>
      <c r="C13" s="107">
        <v>57</v>
      </c>
      <c r="D13" s="107">
        <v>0</v>
      </c>
      <c r="E13" s="107">
        <v>0</v>
      </c>
      <c r="F13" s="108">
        <v>0</v>
      </c>
      <c r="G13" s="107">
        <v>0</v>
      </c>
      <c r="H13" s="107">
        <v>43</v>
      </c>
      <c r="I13" s="107">
        <v>0</v>
      </c>
      <c r="J13" s="107">
        <v>600</v>
      </c>
      <c r="K13" s="107">
        <v>32</v>
      </c>
      <c r="L13" s="109">
        <v>0</v>
      </c>
      <c r="N13" s="101"/>
      <c r="O13" s="102"/>
      <c r="P13" s="149"/>
      <c r="Q13" s="102"/>
      <c r="R13" s="103"/>
      <c r="S13" s="102"/>
      <c r="T13" s="102"/>
      <c r="U13" s="100"/>
      <c r="V13" s="42"/>
    </row>
    <row r="14" spans="1:24" ht="30" x14ac:dyDescent="0.2">
      <c r="A14" s="5"/>
      <c r="B14" s="30" t="s">
        <v>7</v>
      </c>
      <c r="C14" s="107">
        <v>30</v>
      </c>
      <c r="D14" s="107">
        <v>0</v>
      </c>
      <c r="E14" s="107">
        <v>5</v>
      </c>
      <c r="F14" s="108">
        <v>0</v>
      </c>
      <c r="G14" s="107">
        <v>0</v>
      </c>
      <c r="H14" s="107">
        <v>5</v>
      </c>
      <c r="I14" s="107">
        <v>0</v>
      </c>
      <c r="J14" s="107">
        <v>170</v>
      </c>
      <c r="K14" s="107">
        <v>66</v>
      </c>
      <c r="L14" s="109">
        <v>0</v>
      </c>
      <c r="N14" s="101"/>
      <c r="O14" s="102"/>
      <c r="P14" s="149"/>
      <c r="Q14" s="102"/>
      <c r="R14" s="103"/>
      <c r="S14" s="102"/>
      <c r="T14" s="102"/>
      <c r="U14" s="100"/>
      <c r="V14" s="42"/>
    </row>
    <row r="15" spans="1:24" ht="30" x14ac:dyDescent="0.2">
      <c r="A15" s="5"/>
      <c r="B15" s="30" t="s">
        <v>8</v>
      </c>
      <c r="C15" s="107">
        <v>60</v>
      </c>
      <c r="D15" s="107">
        <v>0</v>
      </c>
      <c r="E15" s="107">
        <v>1</v>
      </c>
      <c r="F15" s="108">
        <v>0</v>
      </c>
      <c r="G15" s="107">
        <v>0</v>
      </c>
      <c r="H15" s="107">
        <v>5</v>
      </c>
      <c r="I15" s="107">
        <v>0</v>
      </c>
      <c r="J15" s="107">
        <v>0</v>
      </c>
      <c r="K15" s="107">
        <v>50</v>
      </c>
      <c r="L15" s="109">
        <v>0</v>
      </c>
      <c r="N15" s="101"/>
      <c r="O15" s="102"/>
      <c r="P15" s="149"/>
      <c r="Q15" s="102"/>
      <c r="R15" s="103"/>
      <c r="S15" s="102"/>
      <c r="T15" s="102"/>
      <c r="U15" s="100"/>
      <c r="V15" s="42"/>
    </row>
    <row r="16" spans="1:24" ht="31.5" customHeight="1" x14ac:dyDescent="0.2">
      <c r="A16" s="5"/>
      <c r="B16" s="30" t="s">
        <v>9</v>
      </c>
      <c r="C16" s="107">
        <v>60</v>
      </c>
      <c r="D16" s="107">
        <v>14</v>
      </c>
      <c r="E16" s="107">
        <v>0</v>
      </c>
      <c r="F16" s="108">
        <v>12000</v>
      </c>
      <c r="G16" s="107">
        <v>0</v>
      </c>
      <c r="H16" s="107">
        <v>21</v>
      </c>
      <c r="I16" s="107">
        <v>0</v>
      </c>
      <c r="J16" s="107">
        <v>0</v>
      </c>
      <c r="K16" s="107">
        <v>0</v>
      </c>
      <c r="L16" s="109">
        <v>0</v>
      </c>
      <c r="N16" s="101"/>
      <c r="O16" s="102"/>
      <c r="P16" s="149"/>
      <c r="Q16" s="102"/>
      <c r="R16" s="103"/>
      <c r="S16" s="102"/>
      <c r="T16" s="102"/>
      <c r="U16" s="100"/>
      <c r="V16" s="42"/>
    </row>
    <row r="17" spans="1:24" ht="33.75" customHeight="1" x14ac:dyDescent="0.2">
      <c r="A17" s="5"/>
      <c r="B17" s="30" t="s">
        <v>10</v>
      </c>
      <c r="C17" s="107">
        <v>0</v>
      </c>
      <c r="D17" s="107">
        <v>0</v>
      </c>
      <c r="E17" s="107">
        <v>0</v>
      </c>
      <c r="F17" s="108">
        <v>0</v>
      </c>
      <c r="G17" s="107">
        <v>0</v>
      </c>
      <c r="H17" s="107">
        <v>0</v>
      </c>
      <c r="I17" s="107">
        <v>3.6</v>
      </c>
      <c r="J17" s="107">
        <v>0</v>
      </c>
      <c r="K17" s="107">
        <v>0</v>
      </c>
      <c r="L17" s="109">
        <v>0</v>
      </c>
      <c r="N17" s="101"/>
      <c r="O17" s="102"/>
      <c r="P17" s="149"/>
      <c r="Q17" s="102"/>
      <c r="R17" s="103"/>
      <c r="S17" s="102"/>
      <c r="T17" s="102"/>
      <c r="U17" s="100"/>
      <c r="V17" s="42"/>
    </row>
    <row r="18" spans="1:24" ht="33.75" customHeight="1" x14ac:dyDescent="0.2">
      <c r="A18" s="5"/>
      <c r="B18" s="69" t="s">
        <v>95</v>
      </c>
      <c r="C18" s="77">
        <v>31</v>
      </c>
      <c r="D18" s="77">
        <v>0</v>
      </c>
      <c r="E18" s="77">
        <v>0</v>
      </c>
      <c r="F18" s="78">
        <v>0</v>
      </c>
      <c r="G18" s="77">
        <v>0</v>
      </c>
      <c r="H18" s="77">
        <v>30</v>
      </c>
      <c r="I18" s="77">
        <v>0</v>
      </c>
      <c r="J18" s="77">
        <v>0</v>
      </c>
      <c r="K18" s="77">
        <v>36</v>
      </c>
      <c r="L18" s="79">
        <v>0</v>
      </c>
      <c r="N18" s="101"/>
      <c r="O18" s="102"/>
      <c r="P18" s="149"/>
      <c r="Q18" s="102"/>
      <c r="R18" s="103"/>
      <c r="S18" s="102"/>
      <c r="T18" s="102"/>
      <c r="U18" s="100"/>
      <c r="V18" s="42"/>
    </row>
    <row r="19" spans="1:24" ht="33.75" customHeight="1" x14ac:dyDescent="0.2">
      <c r="A19" s="5"/>
      <c r="B19" s="69" t="s">
        <v>98</v>
      </c>
      <c r="C19" s="77">
        <v>5</v>
      </c>
      <c r="D19" s="77">
        <v>0</v>
      </c>
      <c r="E19" s="77">
        <v>0</v>
      </c>
      <c r="F19" s="78">
        <v>290</v>
      </c>
      <c r="G19" s="77">
        <v>0</v>
      </c>
      <c r="H19" s="77">
        <v>0</v>
      </c>
      <c r="I19" s="77">
        <v>0</v>
      </c>
      <c r="J19" s="77">
        <v>0</v>
      </c>
      <c r="K19" s="77">
        <v>20</v>
      </c>
      <c r="L19" s="79">
        <v>0</v>
      </c>
      <c r="N19" s="101"/>
      <c r="O19" s="102"/>
      <c r="P19" s="149"/>
      <c r="Q19" s="102"/>
      <c r="R19" s="103"/>
      <c r="S19" s="102"/>
      <c r="T19" s="102"/>
      <c r="U19" s="100"/>
      <c r="V19" s="42"/>
    </row>
    <row r="20" spans="1:24" ht="33.75" customHeight="1" thickBot="1" x14ac:dyDescent="0.25">
      <c r="A20" s="5"/>
      <c r="B20" s="69" t="s">
        <v>97</v>
      </c>
      <c r="C20" s="77">
        <v>23</v>
      </c>
      <c r="D20" s="77">
        <v>0</v>
      </c>
      <c r="E20" s="77">
        <v>0</v>
      </c>
      <c r="F20" s="78">
        <v>715</v>
      </c>
      <c r="G20" s="77">
        <v>0</v>
      </c>
      <c r="H20" s="77">
        <v>7</v>
      </c>
      <c r="I20" s="77">
        <v>0</v>
      </c>
      <c r="J20" s="77">
        <v>0</v>
      </c>
      <c r="K20" s="77">
        <v>0</v>
      </c>
      <c r="L20" s="79">
        <v>23</v>
      </c>
      <c r="N20" s="101"/>
      <c r="O20" s="102"/>
      <c r="P20" s="244"/>
      <c r="Q20" s="245"/>
      <c r="R20" s="246"/>
      <c r="S20" s="245"/>
      <c r="T20" s="245"/>
      <c r="U20" s="247"/>
      <c r="V20" s="150"/>
    </row>
    <row r="21" spans="1:24" ht="33.75" customHeight="1" thickBot="1" x14ac:dyDescent="0.25">
      <c r="A21" s="5"/>
      <c r="B21" s="160" t="s">
        <v>96</v>
      </c>
      <c r="C21" s="196">
        <v>0</v>
      </c>
      <c r="D21" s="196">
        <v>0</v>
      </c>
      <c r="E21" s="196">
        <v>0</v>
      </c>
      <c r="F21" s="197">
        <v>0</v>
      </c>
      <c r="G21" s="196">
        <v>0</v>
      </c>
      <c r="H21" s="196">
        <v>0</v>
      </c>
      <c r="I21" s="196">
        <v>0</v>
      </c>
      <c r="J21" s="196">
        <v>1184</v>
      </c>
      <c r="K21" s="196">
        <v>45</v>
      </c>
      <c r="L21" s="198">
        <v>0</v>
      </c>
      <c r="N21" s="101"/>
      <c r="O21" s="102"/>
      <c r="P21" s="102"/>
      <c r="Q21" s="102"/>
      <c r="R21" s="103"/>
      <c r="S21" s="102"/>
      <c r="T21" s="102"/>
      <c r="U21" s="100"/>
      <c r="V21" s="11"/>
      <c r="W21" s="11"/>
    </row>
    <row r="22" spans="1:24" ht="16.5" thickBot="1" x14ac:dyDescent="0.3">
      <c r="A22" s="5"/>
      <c r="B22" s="151" t="s">
        <v>17</v>
      </c>
      <c r="C22" s="152">
        <f>SUM(C7:C21)</f>
        <v>938</v>
      </c>
      <c r="D22" s="153">
        <f t="shared" ref="D22:L22" si="0">SUM(D7:D21)</f>
        <v>104</v>
      </c>
      <c r="E22" s="153">
        <f t="shared" si="0"/>
        <v>40</v>
      </c>
      <c r="F22" s="153">
        <f t="shared" si="0"/>
        <v>18945</v>
      </c>
      <c r="G22" s="153">
        <f t="shared" si="0"/>
        <v>30</v>
      </c>
      <c r="H22" s="153">
        <f t="shared" si="0"/>
        <v>203</v>
      </c>
      <c r="I22" s="154">
        <f t="shared" si="0"/>
        <v>3.6</v>
      </c>
      <c r="J22" s="153">
        <f t="shared" si="0"/>
        <v>3184</v>
      </c>
      <c r="K22" s="155">
        <f t="shared" si="0"/>
        <v>749</v>
      </c>
      <c r="L22" s="155">
        <f t="shared" si="0"/>
        <v>23</v>
      </c>
      <c r="M22" s="168"/>
      <c r="N22" s="101"/>
      <c r="O22" s="102"/>
      <c r="P22" s="102"/>
      <c r="Q22" s="102"/>
      <c r="R22" s="103"/>
      <c r="S22" s="102"/>
      <c r="T22" s="102"/>
      <c r="U22" s="100"/>
      <c r="V22" s="11"/>
      <c r="W22" s="11"/>
    </row>
    <row r="23" spans="1:24" ht="20.25" customHeight="1" thickBot="1" x14ac:dyDescent="0.3">
      <c r="A23" s="200"/>
      <c r="B23" s="200" t="s">
        <v>119</v>
      </c>
      <c r="C23" s="201"/>
      <c r="D23" s="13"/>
      <c r="E23" s="13"/>
      <c r="F23" s="13"/>
      <c r="G23" s="13"/>
      <c r="H23" s="13"/>
      <c r="I23" s="13"/>
      <c r="J23" s="43"/>
      <c r="K23" s="44"/>
      <c r="L23" s="44"/>
      <c r="N23" s="104"/>
      <c r="O23" s="102"/>
      <c r="P23" s="11"/>
      <c r="Q23" s="11"/>
      <c r="R23" s="11"/>
      <c r="S23" s="11"/>
      <c r="T23" s="11"/>
      <c r="U23" s="11"/>
      <c r="V23" s="11"/>
      <c r="W23" s="11"/>
    </row>
    <row r="24" spans="1:24" ht="15.75" x14ac:dyDescent="0.25">
      <c r="A24" s="11"/>
      <c r="B24" s="56"/>
      <c r="C24" s="56"/>
      <c r="D24" s="56"/>
      <c r="E24" s="56"/>
      <c r="F24" s="56"/>
      <c r="G24" s="56"/>
      <c r="H24" s="56"/>
      <c r="I24" s="56"/>
      <c r="J24" s="54"/>
      <c r="K24" s="54"/>
      <c r="L24" s="54"/>
      <c r="O24" s="11"/>
      <c r="P24" s="11"/>
      <c r="Q24" s="11"/>
      <c r="R24" s="11"/>
      <c r="S24" s="11"/>
      <c r="T24" s="11"/>
      <c r="U24" s="11"/>
      <c r="V24" s="11"/>
      <c r="W24" s="11"/>
    </row>
    <row r="25" spans="1:24" ht="24" thickBot="1" x14ac:dyDescent="0.3">
      <c r="A25" s="11"/>
      <c r="B25" s="56"/>
      <c r="C25" s="56"/>
      <c r="D25" s="56"/>
      <c r="E25" s="56"/>
      <c r="F25" s="56"/>
      <c r="G25" s="56"/>
      <c r="H25" s="56"/>
      <c r="I25" s="56"/>
      <c r="J25" s="54"/>
      <c r="K25" s="54"/>
      <c r="L25" s="54"/>
      <c r="P25" s="243"/>
      <c r="Q25" s="243"/>
      <c r="R25" s="243"/>
      <c r="S25" s="243"/>
      <c r="T25" s="243"/>
      <c r="U25" s="243"/>
      <c r="V25" s="243"/>
    </row>
    <row r="26" spans="1:24" ht="71.25" customHeight="1" thickBot="1" x14ac:dyDescent="0.25">
      <c r="B26" s="80" t="s">
        <v>70</v>
      </c>
      <c r="C26" s="369" t="s">
        <v>82</v>
      </c>
      <c r="D26" s="370"/>
      <c r="E26" s="370"/>
      <c r="F26" s="370"/>
      <c r="G26" s="370"/>
      <c r="H26" s="370"/>
      <c r="I26" s="370"/>
      <c r="J26" s="370"/>
      <c r="K26" s="370"/>
      <c r="L26" s="371"/>
      <c r="N26" s="80" t="s">
        <v>71</v>
      </c>
      <c r="O26" s="369" t="s">
        <v>79</v>
      </c>
      <c r="P26" s="370"/>
      <c r="Q26" s="370"/>
      <c r="R26" s="370"/>
      <c r="S26" s="370"/>
      <c r="T26" s="370"/>
      <c r="U26" s="370"/>
      <c r="V26" s="370"/>
      <c r="W26" s="370"/>
      <c r="X26" s="371"/>
    </row>
    <row r="27" spans="1:24" ht="30" customHeight="1" thickBot="1" x14ac:dyDescent="0.3">
      <c r="A27" s="5"/>
      <c r="B27" s="55"/>
      <c r="C27" s="3"/>
      <c r="D27" s="3"/>
      <c r="E27" s="3"/>
      <c r="F27" s="3"/>
      <c r="G27" s="3"/>
      <c r="H27" s="3"/>
      <c r="I27" s="3"/>
      <c r="J27" s="11"/>
      <c r="K27" s="42"/>
      <c r="L27" s="42"/>
      <c r="N27" s="5"/>
      <c r="O27" s="11"/>
      <c r="P27" s="249"/>
      <c r="Q27" s="249"/>
      <c r="R27" s="249"/>
      <c r="S27" s="249"/>
      <c r="T27" s="249"/>
      <c r="U27" s="249"/>
      <c r="V27" s="249"/>
      <c r="W27" s="42"/>
      <c r="X27" s="42"/>
    </row>
    <row r="28" spans="1:24" ht="83.25" customHeight="1" thickBot="1" x14ac:dyDescent="0.3">
      <c r="A28" s="5"/>
      <c r="B28" s="36" t="s">
        <v>28</v>
      </c>
      <c r="C28" s="37" t="s">
        <v>26</v>
      </c>
      <c r="D28" s="38" t="s">
        <v>25</v>
      </c>
      <c r="E28" s="38" t="s">
        <v>24</v>
      </c>
      <c r="F28" s="38" t="s">
        <v>23</v>
      </c>
      <c r="G28" s="38" t="s">
        <v>22</v>
      </c>
      <c r="H28" s="38" t="s">
        <v>21</v>
      </c>
      <c r="I28" s="38" t="s">
        <v>20</v>
      </c>
      <c r="J28" s="38" t="s">
        <v>19</v>
      </c>
      <c r="K28" s="39" t="s">
        <v>18</v>
      </c>
      <c r="L28" s="39" t="s">
        <v>118</v>
      </c>
      <c r="N28" s="91"/>
      <c r="O28" s="92" t="s">
        <v>26</v>
      </c>
      <c r="P28" s="92" t="s">
        <v>25</v>
      </c>
      <c r="Q28" s="92" t="s">
        <v>24</v>
      </c>
      <c r="R28" s="92" t="s">
        <v>23</v>
      </c>
      <c r="S28" s="92" t="s">
        <v>22</v>
      </c>
      <c r="T28" s="92" t="s">
        <v>21</v>
      </c>
      <c r="U28" s="92" t="s">
        <v>20</v>
      </c>
      <c r="V28" s="92" t="s">
        <v>19</v>
      </c>
      <c r="W28" s="93" t="s">
        <v>18</v>
      </c>
      <c r="X28" s="39" t="s">
        <v>118</v>
      </c>
    </row>
    <row r="29" spans="1:24" ht="30" customHeight="1" x14ac:dyDescent="0.2">
      <c r="A29" s="5"/>
      <c r="B29" s="30" t="s">
        <v>29</v>
      </c>
      <c r="C29" s="84">
        <v>0</v>
      </c>
      <c r="D29" s="84">
        <v>0</v>
      </c>
      <c r="E29" s="84">
        <v>0</v>
      </c>
      <c r="F29" s="85">
        <v>0</v>
      </c>
      <c r="G29" s="84">
        <v>0</v>
      </c>
      <c r="H29" s="84">
        <v>0</v>
      </c>
      <c r="I29" s="84">
        <v>0</v>
      </c>
      <c r="J29" s="84">
        <v>0</v>
      </c>
      <c r="K29" s="84">
        <v>0</v>
      </c>
      <c r="L29" s="86"/>
      <c r="N29" s="30" t="s">
        <v>29</v>
      </c>
      <c r="O29" s="90"/>
      <c r="P29" s="90"/>
      <c r="Q29" s="90"/>
      <c r="R29" s="90"/>
      <c r="S29" s="90"/>
      <c r="T29" s="90"/>
      <c r="U29" s="90"/>
      <c r="V29" s="90"/>
      <c r="W29" s="90"/>
      <c r="X29" s="94"/>
    </row>
    <row r="30" spans="1:24" ht="30" customHeight="1" x14ac:dyDescent="0.2">
      <c r="A30" s="5"/>
      <c r="B30" s="30" t="s">
        <v>37</v>
      </c>
      <c r="C30" s="77">
        <v>0</v>
      </c>
      <c r="D30" s="77">
        <v>0</v>
      </c>
      <c r="E30" s="77">
        <v>0</v>
      </c>
      <c r="F30" s="78">
        <v>0</v>
      </c>
      <c r="G30" s="77">
        <v>0</v>
      </c>
      <c r="H30" s="77">
        <v>0</v>
      </c>
      <c r="I30" s="77">
        <v>0</v>
      </c>
      <c r="J30" s="77">
        <v>0</v>
      </c>
      <c r="K30" s="77">
        <v>0</v>
      </c>
      <c r="L30" s="79"/>
      <c r="N30" s="30" t="s">
        <v>37</v>
      </c>
      <c r="O30" s="90">
        <f>C30/C8</f>
        <v>0</v>
      </c>
      <c r="P30" s="90"/>
      <c r="Q30" s="90"/>
      <c r="R30" s="90"/>
      <c r="S30" s="90"/>
      <c r="T30" s="90"/>
      <c r="U30" s="90"/>
      <c r="V30" s="90">
        <f>J30/J8</f>
        <v>0</v>
      </c>
      <c r="W30" s="90">
        <f>K30/K8</f>
        <v>0</v>
      </c>
      <c r="X30" s="94"/>
    </row>
    <row r="31" spans="1:24" ht="30" customHeight="1" x14ac:dyDescent="0.2">
      <c r="A31" s="5"/>
      <c r="B31" s="30" t="s">
        <v>2</v>
      </c>
      <c r="C31" s="81">
        <v>0</v>
      </c>
      <c r="D31" s="81">
        <v>0</v>
      </c>
      <c r="E31" s="81">
        <v>0</v>
      </c>
      <c r="F31" s="82">
        <v>0</v>
      </c>
      <c r="G31" s="81">
        <v>0</v>
      </c>
      <c r="H31" s="81">
        <v>0</v>
      </c>
      <c r="I31" s="81">
        <v>0</v>
      </c>
      <c r="J31" s="81">
        <v>0</v>
      </c>
      <c r="K31" s="81">
        <v>0</v>
      </c>
      <c r="L31" s="83"/>
      <c r="N31" s="30" t="s">
        <v>2</v>
      </c>
      <c r="O31" s="90"/>
      <c r="P31" s="90"/>
      <c r="Q31" s="90"/>
      <c r="R31" s="90"/>
      <c r="S31" s="90"/>
      <c r="T31" s="90"/>
      <c r="U31" s="90"/>
      <c r="V31" s="90"/>
      <c r="W31" s="90"/>
      <c r="X31" s="94"/>
    </row>
    <row r="32" spans="1:24" ht="30" customHeight="1" x14ac:dyDescent="0.2">
      <c r="A32" s="5"/>
      <c r="B32" s="30" t="s">
        <v>3</v>
      </c>
      <c r="C32" s="77">
        <v>0</v>
      </c>
      <c r="D32" s="77">
        <v>0</v>
      </c>
      <c r="E32" s="77">
        <v>0</v>
      </c>
      <c r="F32" s="78">
        <v>0</v>
      </c>
      <c r="G32" s="77">
        <v>0</v>
      </c>
      <c r="H32" s="77">
        <v>0</v>
      </c>
      <c r="I32" s="77">
        <v>0</v>
      </c>
      <c r="J32" s="77">
        <v>0</v>
      </c>
      <c r="K32" s="77">
        <v>0</v>
      </c>
      <c r="L32" s="79"/>
      <c r="N32" s="30" t="s">
        <v>3</v>
      </c>
      <c r="O32" s="90">
        <f>C32/C10</f>
        <v>0</v>
      </c>
      <c r="P32" s="90">
        <f>D32/D10</f>
        <v>0</v>
      </c>
      <c r="Q32" s="90">
        <f>E32/E10</f>
        <v>0</v>
      </c>
      <c r="R32" s="90">
        <f>F32/F10</f>
        <v>0</v>
      </c>
      <c r="S32" s="90"/>
      <c r="T32" s="90"/>
      <c r="U32" s="90"/>
      <c r="V32" s="90"/>
      <c r="W32" s="90"/>
      <c r="X32" s="94"/>
    </row>
    <row r="33" spans="1:36" ht="30" customHeight="1" x14ac:dyDescent="0.2">
      <c r="A33" s="5"/>
      <c r="B33" s="30" t="s">
        <v>120</v>
      </c>
      <c r="C33" s="77">
        <v>0</v>
      </c>
      <c r="D33" s="77">
        <v>0</v>
      </c>
      <c r="E33" s="77">
        <v>0</v>
      </c>
      <c r="F33" s="78">
        <v>0</v>
      </c>
      <c r="G33" s="77">
        <v>0</v>
      </c>
      <c r="H33" s="77">
        <v>0</v>
      </c>
      <c r="I33" s="77">
        <v>0</v>
      </c>
      <c r="J33" s="77">
        <v>0</v>
      </c>
      <c r="K33" s="77">
        <v>0</v>
      </c>
      <c r="L33" s="79"/>
      <c r="N33" s="30" t="s">
        <v>120</v>
      </c>
      <c r="O33" s="90">
        <f t="shared" ref="O33:O42" si="1">C33/C11</f>
        <v>0</v>
      </c>
      <c r="P33" s="90"/>
      <c r="Q33" s="90"/>
      <c r="R33" s="90">
        <f>F33/F11</f>
        <v>0</v>
      </c>
      <c r="S33" s="90">
        <f>G33/G11</f>
        <v>0</v>
      </c>
      <c r="T33" s="90">
        <f>H33/H11</f>
        <v>0</v>
      </c>
      <c r="U33" s="90"/>
      <c r="V33" s="90"/>
      <c r="W33" s="90"/>
      <c r="X33" s="94"/>
    </row>
    <row r="34" spans="1:36" ht="30" customHeight="1" x14ac:dyDescent="0.2">
      <c r="A34" s="5"/>
      <c r="B34" s="30" t="s">
        <v>121</v>
      </c>
      <c r="C34" s="77">
        <v>0</v>
      </c>
      <c r="D34" s="77">
        <v>0</v>
      </c>
      <c r="E34" s="77">
        <v>0</v>
      </c>
      <c r="F34" s="78">
        <v>0</v>
      </c>
      <c r="G34" s="77">
        <v>0</v>
      </c>
      <c r="H34" s="77">
        <v>0</v>
      </c>
      <c r="I34" s="77">
        <v>0</v>
      </c>
      <c r="J34" s="77">
        <v>0</v>
      </c>
      <c r="K34" s="77">
        <v>0</v>
      </c>
      <c r="L34" s="79"/>
      <c r="N34" s="30" t="s">
        <v>121</v>
      </c>
      <c r="O34" s="90">
        <f t="shared" si="1"/>
        <v>0</v>
      </c>
      <c r="P34" s="90">
        <f>D34/D12</f>
        <v>0</v>
      </c>
      <c r="Q34" s="90"/>
      <c r="R34" s="90">
        <f>F34/F12</f>
        <v>0</v>
      </c>
      <c r="S34" s="90"/>
      <c r="T34" s="90">
        <f>H34/H12</f>
        <v>0</v>
      </c>
      <c r="U34" s="90"/>
      <c r="V34" s="90"/>
      <c r="W34" s="90"/>
      <c r="X34" s="94"/>
    </row>
    <row r="35" spans="1:36" ht="30" x14ac:dyDescent="0.2">
      <c r="A35" s="5"/>
      <c r="B35" s="30" t="s">
        <v>6</v>
      </c>
      <c r="C35" s="77">
        <v>0</v>
      </c>
      <c r="D35" s="77">
        <v>0</v>
      </c>
      <c r="E35" s="77">
        <v>0</v>
      </c>
      <c r="F35" s="78">
        <v>0</v>
      </c>
      <c r="G35" s="77">
        <v>0</v>
      </c>
      <c r="H35" s="77">
        <v>0</v>
      </c>
      <c r="I35" s="77">
        <v>0</v>
      </c>
      <c r="J35" s="77">
        <v>0</v>
      </c>
      <c r="K35" s="77">
        <v>0</v>
      </c>
      <c r="L35" s="79"/>
      <c r="N35" s="30" t="s">
        <v>6</v>
      </c>
      <c r="O35" s="90">
        <f t="shared" si="1"/>
        <v>0</v>
      </c>
      <c r="P35" s="90"/>
      <c r="Q35" s="90"/>
      <c r="R35" s="90"/>
      <c r="S35" s="90"/>
      <c r="T35" s="90">
        <f>H35/H13</f>
        <v>0</v>
      </c>
      <c r="U35" s="90"/>
      <c r="V35" s="90">
        <f>J35/J13</f>
        <v>0</v>
      </c>
      <c r="W35" s="90">
        <f>K35/K13</f>
        <v>0</v>
      </c>
      <c r="X35" s="94"/>
    </row>
    <row r="36" spans="1:36" ht="30" x14ac:dyDescent="0.2">
      <c r="A36" s="5"/>
      <c r="B36" s="30" t="s">
        <v>7</v>
      </c>
      <c r="C36" s="77">
        <v>0</v>
      </c>
      <c r="D36" s="77">
        <v>0</v>
      </c>
      <c r="E36" s="77">
        <v>0</v>
      </c>
      <c r="F36" s="78">
        <v>0</v>
      </c>
      <c r="G36" s="77">
        <v>0</v>
      </c>
      <c r="H36" s="77">
        <v>0</v>
      </c>
      <c r="I36" s="77">
        <v>0</v>
      </c>
      <c r="J36" s="77">
        <v>0</v>
      </c>
      <c r="K36" s="77">
        <v>0</v>
      </c>
      <c r="L36" s="79"/>
      <c r="N36" s="30" t="s">
        <v>7</v>
      </c>
      <c r="O36" s="90">
        <f t="shared" si="1"/>
        <v>0</v>
      </c>
      <c r="P36" s="90"/>
      <c r="Q36" s="90">
        <f>E36/E14</f>
        <v>0</v>
      </c>
      <c r="R36" s="90"/>
      <c r="S36" s="90"/>
      <c r="T36" s="90">
        <f>H36/H14</f>
        <v>0</v>
      </c>
      <c r="U36" s="90"/>
      <c r="V36" s="90">
        <f>J36/J14</f>
        <v>0</v>
      </c>
      <c r="W36" s="90">
        <f>K36/K14</f>
        <v>0</v>
      </c>
      <c r="X36" s="94"/>
    </row>
    <row r="37" spans="1:36" ht="30" x14ac:dyDescent="0.2">
      <c r="A37" s="5"/>
      <c r="B37" s="30" t="s">
        <v>8</v>
      </c>
      <c r="C37" s="77">
        <v>0</v>
      </c>
      <c r="D37" s="77">
        <v>0</v>
      </c>
      <c r="E37" s="77">
        <v>0</v>
      </c>
      <c r="F37" s="78">
        <v>0</v>
      </c>
      <c r="G37" s="77">
        <v>0</v>
      </c>
      <c r="H37" s="77">
        <v>0</v>
      </c>
      <c r="I37" s="77">
        <v>0</v>
      </c>
      <c r="J37" s="77">
        <v>0</v>
      </c>
      <c r="K37" s="77">
        <v>0</v>
      </c>
      <c r="L37" s="79"/>
      <c r="N37" s="30" t="s">
        <v>8</v>
      </c>
      <c r="O37" s="90">
        <f t="shared" si="1"/>
        <v>0</v>
      </c>
      <c r="P37" s="90"/>
      <c r="Q37" s="90">
        <f>E37/E15</f>
        <v>0</v>
      </c>
      <c r="R37" s="90"/>
      <c r="S37" s="90"/>
      <c r="T37" s="90">
        <f>H37/H15</f>
        <v>0</v>
      </c>
      <c r="U37" s="90"/>
      <c r="V37" s="90"/>
      <c r="W37" s="90">
        <f>K37/K15</f>
        <v>0</v>
      </c>
      <c r="X37" s="94"/>
    </row>
    <row r="38" spans="1:36" ht="31.5" customHeight="1" x14ac:dyDescent="0.2">
      <c r="A38" s="5"/>
      <c r="B38" s="30" t="s">
        <v>9</v>
      </c>
      <c r="C38" s="77">
        <v>0</v>
      </c>
      <c r="D38" s="77">
        <v>0</v>
      </c>
      <c r="E38" s="77">
        <v>0</v>
      </c>
      <c r="F38" s="78">
        <v>0</v>
      </c>
      <c r="G38" s="77">
        <v>0</v>
      </c>
      <c r="H38" s="77">
        <v>0</v>
      </c>
      <c r="I38" s="77">
        <v>0</v>
      </c>
      <c r="J38" s="77">
        <v>0</v>
      </c>
      <c r="K38" s="77">
        <v>0</v>
      </c>
      <c r="L38" s="79"/>
      <c r="N38" s="30" t="s">
        <v>9</v>
      </c>
      <c r="O38" s="90">
        <f t="shared" si="1"/>
        <v>0</v>
      </c>
      <c r="P38" s="90">
        <f>D38/D16</f>
        <v>0</v>
      </c>
      <c r="Q38" s="90"/>
      <c r="R38" s="90">
        <f>F38/F16</f>
        <v>0</v>
      </c>
      <c r="S38" s="90"/>
      <c r="T38" s="90">
        <f>H38/H16</f>
        <v>0</v>
      </c>
      <c r="U38" s="90"/>
      <c r="V38" s="90"/>
      <c r="W38" s="90"/>
      <c r="X38" s="94"/>
    </row>
    <row r="39" spans="1:36" ht="33.75" customHeight="1" x14ac:dyDescent="0.2">
      <c r="A39" s="5"/>
      <c r="B39" s="30" t="s">
        <v>10</v>
      </c>
      <c r="C39" s="107">
        <v>0</v>
      </c>
      <c r="D39" s="107">
        <v>0</v>
      </c>
      <c r="E39" s="107">
        <v>0</v>
      </c>
      <c r="F39" s="108">
        <v>0</v>
      </c>
      <c r="G39" s="107">
        <v>0</v>
      </c>
      <c r="H39" s="107">
        <v>0</v>
      </c>
      <c r="I39" s="312">
        <v>1.1000000000000001</v>
      </c>
      <c r="J39" s="107">
        <v>0</v>
      </c>
      <c r="K39" s="107">
        <v>0</v>
      </c>
      <c r="L39" s="109"/>
      <c r="N39" s="30" t="s">
        <v>10</v>
      </c>
      <c r="O39" s="90"/>
      <c r="P39" s="90"/>
      <c r="Q39" s="90"/>
      <c r="R39" s="90"/>
      <c r="S39" s="90"/>
      <c r="T39" s="90"/>
      <c r="U39" s="311">
        <f>I39/I17</f>
        <v>0.30555555555555558</v>
      </c>
      <c r="V39" s="90"/>
      <c r="W39" s="90"/>
      <c r="X39" s="94"/>
    </row>
    <row r="40" spans="1:36" ht="33.75" customHeight="1" x14ac:dyDescent="0.2">
      <c r="A40" s="5"/>
      <c r="B40" s="69" t="s">
        <v>95</v>
      </c>
      <c r="C40" s="107"/>
      <c r="D40" s="107"/>
      <c r="E40" s="107"/>
      <c r="F40" s="108"/>
      <c r="G40" s="107"/>
      <c r="H40" s="107"/>
      <c r="I40" s="107"/>
      <c r="J40" s="107"/>
      <c r="K40" s="107"/>
      <c r="L40" s="109"/>
      <c r="N40" s="69" t="s">
        <v>95</v>
      </c>
      <c r="O40" s="90">
        <f t="shared" si="1"/>
        <v>0</v>
      </c>
      <c r="P40" s="90"/>
      <c r="Q40" s="90"/>
      <c r="R40" s="90"/>
      <c r="S40" s="90"/>
      <c r="T40" s="90">
        <f>H40/H18</f>
        <v>0</v>
      </c>
      <c r="U40" s="90"/>
      <c r="V40" s="90"/>
      <c r="W40" s="90">
        <f t="shared" ref="W40:W43" si="2">K40/K18</f>
        <v>0</v>
      </c>
      <c r="X40" s="94"/>
    </row>
    <row r="41" spans="1:36" ht="33.75" customHeight="1" x14ac:dyDescent="0.2">
      <c r="A41" s="5"/>
      <c r="B41" s="69" t="s">
        <v>98</v>
      </c>
      <c r="C41" s="107"/>
      <c r="D41" s="107"/>
      <c r="E41" s="107"/>
      <c r="F41" s="108"/>
      <c r="G41" s="107"/>
      <c r="H41" s="107"/>
      <c r="I41" s="107"/>
      <c r="J41" s="107"/>
      <c r="K41" s="107"/>
      <c r="L41" s="109"/>
      <c r="N41" s="69" t="s">
        <v>98</v>
      </c>
      <c r="O41" s="90">
        <f t="shared" si="1"/>
        <v>0</v>
      </c>
      <c r="P41" s="90"/>
      <c r="Q41" s="90"/>
      <c r="R41" s="90">
        <f>F41/F19</f>
        <v>0</v>
      </c>
      <c r="S41" s="90"/>
      <c r="T41" s="90"/>
      <c r="U41" s="90"/>
      <c r="V41" s="90"/>
      <c r="W41" s="90">
        <f t="shared" si="2"/>
        <v>0</v>
      </c>
      <c r="X41" s="94"/>
    </row>
    <row r="42" spans="1:36" ht="33.75" customHeight="1" x14ac:dyDescent="0.2">
      <c r="A42" s="5"/>
      <c r="B42" s="69" t="s">
        <v>97</v>
      </c>
      <c r="C42" s="107"/>
      <c r="D42" s="107"/>
      <c r="E42" s="107"/>
      <c r="F42" s="108"/>
      <c r="G42" s="107"/>
      <c r="H42" s="107"/>
      <c r="I42" s="107"/>
      <c r="J42" s="107"/>
      <c r="K42" s="107"/>
      <c r="L42" s="109"/>
      <c r="N42" s="69" t="s">
        <v>97</v>
      </c>
      <c r="O42" s="90">
        <f t="shared" si="1"/>
        <v>0</v>
      </c>
      <c r="P42" s="90"/>
      <c r="Q42" s="90"/>
      <c r="R42" s="90">
        <f>F42/F20</f>
        <v>0</v>
      </c>
      <c r="S42" s="90"/>
      <c r="T42" s="90">
        <f>H42/H20</f>
        <v>0</v>
      </c>
      <c r="U42" s="90"/>
      <c r="V42" s="90"/>
      <c r="W42" s="90"/>
      <c r="X42" s="90">
        <f t="shared" ref="X42" si="3">L42/L20</f>
        <v>0</v>
      </c>
    </row>
    <row r="43" spans="1:36" ht="33.75" customHeight="1" thickBot="1" x14ac:dyDescent="0.25">
      <c r="A43" s="5"/>
      <c r="B43" s="160" t="s">
        <v>96</v>
      </c>
      <c r="C43" s="77"/>
      <c r="D43" s="77"/>
      <c r="E43" s="77"/>
      <c r="F43" s="78"/>
      <c r="G43" s="77"/>
      <c r="H43" s="77"/>
      <c r="I43" s="77"/>
      <c r="J43" s="77"/>
      <c r="K43" s="77"/>
      <c r="L43" s="79"/>
      <c r="N43" s="160" t="s">
        <v>96</v>
      </c>
      <c r="O43" s="90"/>
      <c r="P43" s="95"/>
      <c r="Q43" s="95"/>
      <c r="R43" s="90"/>
      <c r="S43" s="95"/>
      <c r="T43" s="90"/>
      <c r="U43" s="95"/>
      <c r="V43" s="90">
        <f>J43/J21</f>
        <v>0</v>
      </c>
      <c r="W43" s="90">
        <f t="shared" si="2"/>
        <v>0</v>
      </c>
      <c r="X43" s="96"/>
    </row>
    <row r="44" spans="1:36" ht="16.5" thickBot="1" x14ac:dyDescent="0.3">
      <c r="A44" s="5"/>
      <c r="B44" s="31" t="s">
        <v>17</v>
      </c>
      <c r="C44" s="32">
        <f t="shared" ref="C44:L44" si="4">SUM(C29:C39)</f>
        <v>0</v>
      </c>
      <c r="D44" s="33">
        <f t="shared" si="4"/>
        <v>0</v>
      </c>
      <c r="E44" s="33">
        <f t="shared" si="4"/>
        <v>0</v>
      </c>
      <c r="F44" s="33">
        <f t="shared" si="4"/>
        <v>0</v>
      </c>
      <c r="G44" s="33">
        <f t="shared" si="4"/>
        <v>0</v>
      </c>
      <c r="H44" s="33">
        <f t="shared" si="4"/>
        <v>0</v>
      </c>
      <c r="I44" s="34">
        <f t="shared" si="4"/>
        <v>1.1000000000000001</v>
      </c>
      <c r="J44" s="33">
        <f t="shared" si="4"/>
        <v>0</v>
      </c>
      <c r="K44" s="33">
        <f t="shared" si="4"/>
        <v>0</v>
      </c>
      <c r="L44" s="33">
        <f t="shared" si="4"/>
        <v>0</v>
      </c>
      <c r="N44" s="31" t="s">
        <v>17</v>
      </c>
      <c r="O44" s="97">
        <f t="shared" ref="O44:X44" si="5">C44/C22</f>
        <v>0</v>
      </c>
      <c r="P44" s="97">
        <f t="shared" ref="P44:U44" si="6">D44/D22</f>
        <v>0</v>
      </c>
      <c r="Q44" s="97">
        <f t="shared" si="6"/>
        <v>0</v>
      </c>
      <c r="R44" s="97">
        <f t="shared" si="6"/>
        <v>0</v>
      </c>
      <c r="S44" s="97">
        <f t="shared" si="6"/>
        <v>0</v>
      </c>
      <c r="T44" s="97">
        <f t="shared" si="6"/>
        <v>0</v>
      </c>
      <c r="U44" s="97">
        <f t="shared" si="6"/>
        <v>0.30555555555555558</v>
      </c>
      <c r="V44" s="97">
        <f>J44/J22</f>
        <v>0</v>
      </c>
      <c r="W44" s="97">
        <f t="shared" si="5"/>
        <v>0</v>
      </c>
      <c r="X44" s="97">
        <f t="shared" si="5"/>
        <v>0</v>
      </c>
    </row>
    <row r="45" spans="1:36" ht="15.75" x14ac:dyDescent="0.25">
      <c r="B45" s="56"/>
      <c r="C45" s="56"/>
      <c r="D45" s="56"/>
      <c r="E45" s="56"/>
      <c r="F45" s="56"/>
      <c r="G45" s="56"/>
      <c r="H45" s="56"/>
      <c r="I45" s="56"/>
      <c r="J45" s="54"/>
      <c r="K45" s="11"/>
      <c r="L45" s="11"/>
    </row>
    <row r="46" spans="1:36" ht="15.75" thickBot="1" x14ac:dyDescent="0.25">
      <c r="B46" s="1"/>
      <c r="C46" s="1"/>
      <c r="D46" s="1"/>
      <c r="E46" s="1"/>
      <c r="F46" s="1"/>
      <c r="G46" s="1"/>
      <c r="H46" s="1"/>
      <c r="I46" s="1"/>
      <c r="V46" s="11"/>
      <c r="W46" s="11"/>
      <c r="X46" s="11"/>
      <c r="Y46" s="11"/>
      <c r="Z46" s="11"/>
      <c r="AA46" s="11"/>
      <c r="AB46" s="11"/>
      <c r="AC46" s="11"/>
    </row>
    <row r="47" spans="1:36" ht="71.25" customHeight="1" thickBot="1" x14ac:dyDescent="0.25">
      <c r="B47" s="80" t="s">
        <v>70</v>
      </c>
      <c r="C47" s="369" t="s">
        <v>81</v>
      </c>
      <c r="D47" s="370"/>
      <c r="E47" s="370"/>
      <c r="F47" s="370"/>
      <c r="G47" s="370"/>
      <c r="H47" s="370"/>
      <c r="I47" s="370"/>
      <c r="J47" s="370"/>
      <c r="K47" s="370"/>
      <c r="L47" s="371"/>
      <c r="N47" s="80" t="s">
        <v>70</v>
      </c>
      <c r="O47" s="373" t="s">
        <v>83</v>
      </c>
      <c r="P47" s="374"/>
      <c r="Q47" s="374"/>
      <c r="R47" s="374"/>
      <c r="S47" s="374"/>
      <c r="T47" s="374"/>
      <c r="U47" s="374"/>
      <c r="V47" s="374"/>
      <c r="W47" s="374"/>
      <c r="X47" s="375"/>
      <c r="Z47" s="80" t="s">
        <v>71</v>
      </c>
      <c r="AA47" s="369" t="s">
        <v>80</v>
      </c>
      <c r="AB47" s="370"/>
      <c r="AC47" s="370"/>
      <c r="AD47" s="370"/>
      <c r="AE47" s="370"/>
      <c r="AF47" s="370"/>
      <c r="AG47" s="370"/>
      <c r="AH47" s="370"/>
      <c r="AI47" s="370"/>
      <c r="AJ47" s="371"/>
    </row>
    <row r="48" spans="1:36" ht="30" customHeight="1" thickBot="1" x14ac:dyDescent="0.3">
      <c r="A48" s="5"/>
      <c r="B48" s="55"/>
      <c r="C48" s="3"/>
      <c r="D48" s="3"/>
      <c r="E48" s="3"/>
      <c r="F48" s="3"/>
      <c r="G48" s="3"/>
      <c r="H48" s="3"/>
      <c r="I48" s="3"/>
      <c r="J48" s="11"/>
      <c r="K48" s="42"/>
      <c r="L48" s="42"/>
      <c r="N48" s="55"/>
      <c r="O48" s="3"/>
      <c r="P48" s="3"/>
      <c r="Q48" s="3"/>
      <c r="R48" s="3"/>
      <c r="S48" s="3"/>
      <c r="T48" s="3"/>
      <c r="U48" s="3"/>
      <c r="V48" s="11"/>
      <c r="W48" s="42"/>
      <c r="X48" s="42"/>
      <c r="Z48" s="5"/>
      <c r="AA48" s="11"/>
      <c r="AB48" s="11"/>
      <c r="AC48" s="11"/>
      <c r="AD48" s="11"/>
      <c r="AE48" s="11"/>
      <c r="AF48" s="11"/>
      <c r="AG48" s="11"/>
      <c r="AH48" s="11"/>
      <c r="AI48" s="42"/>
      <c r="AJ48" s="42"/>
    </row>
    <row r="49" spans="1:36" ht="83.25" customHeight="1" thickBot="1" x14ac:dyDescent="0.3">
      <c r="A49" s="5"/>
      <c r="B49" s="36" t="s">
        <v>28</v>
      </c>
      <c r="C49" s="37" t="s">
        <v>26</v>
      </c>
      <c r="D49" s="38" t="s">
        <v>25</v>
      </c>
      <c r="E49" s="38" t="s">
        <v>24</v>
      </c>
      <c r="F49" s="38" t="s">
        <v>23</v>
      </c>
      <c r="G49" s="38" t="s">
        <v>22</v>
      </c>
      <c r="H49" s="38" t="s">
        <v>21</v>
      </c>
      <c r="I49" s="38" t="s">
        <v>20</v>
      </c>
      <c r="J49" s="38" t="s">
        <v>19</v>
      </c>
      <c r="K49" s="39" t="s">
        <v>18</v>
      </c>
      <c r="L49" s="39" t="s">
        <v>118</v>
      </c>
      <c r="N49" s="36" t="s">
        <v>28</v>
      </c>
      <c r="O49" s="37" t="s">
        <v>26</v>
      </c>
      <c r="P49" s="38" t="s">
        <v>25</v>
      </c>
      <c r="Q49" s="38" t="s">
        <v>24</v>
      </c>
      <c r="R49" s="38" t="s">
        <v>23</v>
      </c>
      <c r="S49" s="38" t="s">
        <v>22</v>
      </c>
      <c r="T49" s="38" t="s">
        <v>21</v>
      </c>
      <c r="U49" s="38" t="s">
        <v>20</v>
      </c>
      <c r="V49" s="38" t="s">
        <v>19</v>
      </c>
      <c r="W49" s="39" t="s">
        <v>18</v>
      </c>
      <c r="X49" s="39" t="s">
        <v>118</v>
      </c>
      <c r="Z49" s="91"/>
      <c r="AA49" s="92" t="s">
        <v>26</v>
      </c>
      <c r="AB49" s="92" t="s">
        <v>25</v>
      </c>
      <c r="AC49" s="92" t="s">
        <v>24</v>
      </c>
      <c r="AD49" s="92" t="s">
        <v>23</v>
      </c>
      <c r="AE49" s="92" t="s">
        <v>22</v>
      </c>
      <c r="AF49" s="92" t="s">
        <v>21</v>
      </c>
      <c r="AG49" s="92" t="s">
        <v>20</v>
      </c>
      <c r="AH49" s="92" t="s">
        <v>19</v>
      </c>
      <c r="AI49" s="93" t="s">
        <v>18</v>
      </c>
      <c r="AJ49" s="39" t="s">
        <v>118</v>
      </c>
    </row>
    <row r="50" spans="1:36" ht="30" customHeight="1" x14ac:dyDescent="0.2">
      <c r="A50" s="5"/>
      <c r="B50" s="30" t="s">
        <v>29</v>
      </c>
      <c r="C50" s="84">
        <v>0</v>
      </c>
      <c r="D50" s="84">
        <v>0</v>
      </c>
      <c r="E50" s="84">
        <v>0</v>
      </c>
      <c r="F50" s="85">
        <v>0</v>
      </c>
      <c r="G50" s="84">
        <v>0</v>
      </c>
      <c r="H50" s="84">
        <v>0</v>
      </c>
      <c r="I50" s="84">
        <v>0</v>
      </c>
      <c r="J50" s="84">
        <v>0</v>
      </c>
      <c r="K50" s="84">
        <v>0</v>
      </c>
      <c r="L50" s="84">
        <v>0</v>
      </c>
      <c r="N50" s="30" t="s">
        <v>29</v>
      </c>
      <c r="O50" s="84">
        <v>0</v>
      </c>
      <c r="P50" s="84">
        <v>0</v>
      </c>
      <c r="Q50" s="84">
        <v>0</v>
      </c>
      <c r="R50" s="85">
        <v>0</v>
      </c>
      <c r="S50" s="84">
        <v>0</v>
      </c>
      <c r="T50" s="84">
        <v>0</v>
      </c>
      <c r="U50" s="84">
        <v>0</v>
      </c>
      <c r="V50" s="84">
        <v>0</v>
      </c>
      <c r="W50" s="84">
        <v>0</v>
      </c>
      <c r="X50" s="81">
        <f t="shared" ref="W50:X60" si="7">SUM(L29+L50)</f>
        <v>0</v>
      </c>
      <c r="Z50" s="30" t="s">
        <v>29</v>
      </c>
      <c r="AA50" s="90"/>
      <c r="AB50" s="90"/>
      <c r="AC50" s="90"/>
      <c r="AD50" s="90"/>
      <c r="AE50" s="90"/>
      <c r="AF50" s="90"/>
      <c r="AG50" s="90"/>
      <c r="AH50" s="90"/>
      <c r="AI50" s="90"/>
      <c r="AJ50" s="90"/>
    </row>
    <row r="51" spans="1:36" ht="30" customHeight="1" x14ac:dyDescent="0.2">
      <c r="A51" s="5"/>
      <c r="B51" s="30" t="s">
        <v>37</v>
      </c>
      <c r="C51" s="77">
        <v>0</v>
      </c>
      <c r="D51" s="77">
        <v>0</v>
      </c>
      <c r="E51" s="77">
        <v>0</v>
      </c>
      <c r="F51" s="78">
        <v>0</v>
      </c>
      <c r="G51" s="77">
        <v>0</v>
      </c>
      <c r="H51" s="77">
        <v>0</v>
      </c>
      <c r="I51" s="77">
        <v>0</v>
      </c>
      <c r="J51" s="77">
        <v>0</v>
      </c>
      <c r="K51" s="77">
        <v>0</v>
      </c>
      <c r="L51" s="77">
        <v>0</v>
      </c>
      <c r="N51" s="30" t="s">
        <v>37</v>
      </c>
      <c r="O51" s="77">
        <f t="shared" ref="O51:O60" si="8">SUM(C30+C51)</f>
        <v>0</v>
      </c>
      <c r="P51" s="77">
        <f t="shared" ref="P51:P64" si="9">SUM(D30+D51)</f>
        <v>0</v>
      </c>
      <c r="Q51" s="77">
        <f t="shared" ref="Q51:Q64" si="10">SUM(E30+E51)</f>
        <v>0</v>
      </c>
      <c r="R51" s="77">
        <f t="shared" ref="R51:R64" si="11">SUM(F30+F51)</f>
        <v>0</v>
      </c>
      <c r="S51" s="77">
        <f t="shared" ref="S51:S64" si="12">SUM(G30+G51)</f>
        <v>0</v>
      </c>
      <c r="T51" s="77">
        <f t="shared" ref="T51:T64" si="13">SUM(H30+H51)</f>
        <v>0</v>
      </c>
      <c r="U51" s="77">
        <f t="shared" ref="U51:U64" si="14">SUM(I30+I51)</f>
        <v>0</v>
      </c>
      <c r="V51" s="77">
        <f t="shared" ref="V51:V64" si="15">SUM(J30+J51)</f>
        <v>0</v>
      </c>
      <c r="W51" s="77">
        <f t="shared" si="7"/>
        <v>0</v>
      </c>
      <c r="X51" s="77">
        <f t="shared" si="7"/>
        <v>0</v>
      </c>
      <c r="Z51" s="30" t="s">
        <v>37</v>
      </c>
      <c r="AA51" s="90">
        <f>O51/C8</f>
        <v>0</v>
      </c>
      <c r="AB51" s="90"/>
      <c r="AC51" s="90"/>
      <c r="AD51" s="90"/>
      <c r="AE51" s="90"/>
      <c r="AF51" s="90"/>
      <c r="AG51" s="90"/>
      <c r="AH51" s="90">
        <f>V51/J8</f>
        <v>0</v>
      </c>
      <c r="AI51" s="90">
        <f>W51/K8</f>
        <v>0</v>
      </c>
      <c r="AJ51" s="90"/>
    </row>
    <row r="52" spans="1:36" ht="30" customHeight="1" x14ac:dyDescent="0.2">
      <c r="A52" s="5"/>
      <c r="B52" s="30" t="s">
        <v>2</v>
      </c>
      <c r="C52" s="81">
        <v>0</v>
      </c>
      <c r="D52" s="81">
        <v>0</v>
      </c>
      <c r="E52" s="81">
        <v>0</v>
      </c>
      <c r="F52" s="82">
        <v>0</v>
      </c>
      <c r="G52" s="81">
        <v>0</v>
      </c>
      <c r="H52" s="81">
        <v>0</v>
      </c>
      <c r="I52" s="81">
        <v>0</v>
      </c>
      <c r="J52" s="81">
        <v>0</v>
      </c>
      <c r="K52" s="81">
        <v>0</v>
      </c>
      <c r="L52" s="81">
        <v>0</v>
      </c>
      <c r="N52" s="30" t="s">
        <v>2</v>
      </c>
      <c r="O52" s="81">
        <f t="shared" si="8"/>
        <v>0</v>
      </c>
      <c r="P52" s="81">
        <f t="shared" si="9"/>
        <v>0</v>
      </c>
      <c r="Q52" s="81">
        <f t="shared" si="10"/>
        <v>0</v>
      </c>
      <c r="R52" s="81">
        <f t="shared" si="11"/>
        <v>0</v>
      </c>
      <c r="S52" s="81">
        <f t="shared" si="12"/>
        <v>0</v>
      </c>
      <c r="T52" s="81">
        <f t="shared" si="13"/>
        <v>0</v>
      </c>
      <c r="U52" s="81">
        <f t="shared" si="14"/>
        <v>0</v>
      </c>
      <c r="V52" s="81">
        <f t="shared" si="15"/>
        <v>0</v>
      </c>
      <c r="W52" s="81">
        <f t="shared" si="7"/>
        <v>0</v>
      </c>
      <c r="X52" s="81">
        <f t="shared" si="7"/>
        <v>0</v>
      </c>
      <c r="Z52" s="30" t="s">
        <v>2</v>
      </c>
      <c r="AA52" s="90"/>
      <c r="AB52" s="90"/>
      <c r="AC52" s="90"/>
      <c r="AD52" s="90"/>
      <c r="AE52" s="90"/>
      <c r="AF52" s="90"/>
      <c r="AG52" s="90"/>
      <c r="AH52" s="90"/>
      <c r="AI52" s="90"/>
      <c r="AJ52" s="94"/>
    </row>
    <row r="53" spans="1:36" ht="30" customHeight="1" x14ac:dyDescent="0.2">
      <c r="A53" s="5"/>
      <c r="B53" s="30" t="s">
        <v>3</v>
      </c>
      <c r="C53" s="77">
        <v>0</v>
      </c>
      <c r="D53" s="310">
        <v>17</v>
      </c>
      <c r="E53" s="77">
        <v>0</v>
      </c>
      <c r="F53" s="78">
        <v>0</v>
      </c>
      <c r="G53" s="77">
        <v>0</v>
      </c>
      <c r="H53" s="77">
        <v>0</v>
      </c>
      <c r="I53" s="77">
        <v>0</v>
      </c>
      <c r="J53" s="77">
        <v>0</v>
      </c>
      <c r="K53" s="77">
        <v>0</v>
      </c>
      <c r="L53" s="77">
        <v>0</v>
      </c>
      <c r="N53" s="30" t="s">
        <v>3</v>
      </c>
      <c r="O53" s="77">
        <f t="shared" si="8"/>
        <v>0</v>
      </c>
      <c r="P53" s="310">
        <f t="shared" si="9"/>
        <v>17</v>
      </c>
      <c r="Q53" s="77">
        <f t="shared" si="10"/>
        <v>0</v>
      </c>
      <c r="R53" s="77">
        <f t="shared" si="11"/>
        <v>0</v>
      </c>
      <c r="S53" s="77">
        <f t="shared" si="12"/>
        <v>0</v>
      </c>
      <c r="T53" s="77">
        <f t="shared" si="13"/>
        <v>0</v>
      </c>
      <c r="U53" s="77">
        <f t="shared" si="14"/>
        <v>0</v>
      </c>
      <c r="V53" s="77">
        <f t="shared" si="15"/>
        <v>0</v>
      </c>
      <c r="W53" s="77">
        <f t="shared" si="7"/>
        <v>0</v>
      </c>
      <c r="X53" s="77">
        <f t="shared" si="7"/>
        <v>0</v>
      </c>
      <c r="Z53" s="30" t="s">
        <v>3</v>
      </c>
      <c r="AA53" s="90">
        <f>O53/C10</f>
        <v>0</v>
      </c>
      <c r="AB53" s="311">
        <f>P53/D10</f>
        <v>0.32075471698113206</v>
      </c>
      <c r="AC53" s="90">
        <f>Q53/E10</f>
        <v>0</v>
      </c>
      <c r="AD53" s="90">
        <f>R53/F10</f>
        <v>0</v>
      </c>
      <c r="AE53" s="90"/>
      <c r="AF53" s="90"/>
      <c r="AG53" s="90"/>
      <c r="AH53" s="90"/>
      <c r="AI53" s="90"/>
      <c r="AJ53" s="90"/>
    </row>
    <row r="54" spans="1:36" ht="30" customHeight="1" x14ac:dyDescent="0.2">
      <c r="A54" s="5"/>
      <c r="B54" s="30" t="s">
        <v>120</v>
      </c>
      <c r="C54" s="77">
        <v>0</v>
      </c>
      <c r="D54" s="77">
        <v>0</v>
      </c>
      <c r="E54" s="77">
        <v>0</v>
      </c>
      <c r="F54" s="78">
        <v>0</v>
      </c>
      <c r="G54" s="77">
        <v>0</v>
      </c>
      <c r="H54" s="77">
        <v>0</v>
      </c>
      <c r="I54" s="77">
        <v>0</v>
      </c>
      <c r="J54" s="77">
        <v>0</v>
      </c>
      <c r="K54" s="77">
        <v>0</v>
      </c>
      <c r="L54" s="77">
        <v>0</v>
      </c>
      <c r="N54" s="30" t="s">
        <v>120</v>
      </c>
      <c r="O54" s="77">
        <f t="shared" si="8"/>
        <v>0</v>
      </c>
      <c r="P54" s="77">
        <f t="shared" si="9"/>
        <v>0</v>
      </c>
      <c r="Q54" s="77">
        <f t="shared" si="10"/>
        <v>0</v>
      </c>
      <c r="R54" s="77">
        <f t="shared" si="11"/>
        <v>0</v>
      </c>
      <c r="S54" s="77">
        <f t="shared" si="12"/>
        <v>0</v>
      </c>
      <c r="T54" s="77">
        <f t="shared" si="13"/>
        <v>0</v>
      </c>
      <c r="U54" s="77">
        <f t="shared" si="14"/>
        <v>0</v>
      </c>
      <c r="V54" s="77">
        <f t="shared" si="15"/>
        <v>0</v>
      </c>
      <c r="W54" s="77">
        <f t="shared" si="7"/>
        <v>0</v>
      </c>
      <c r="X54" s="77">
        <f t="shared" si="7"/>
        <v>0</v>
      </c>
      <c r="Z54" s="30" t="s">
        <v>120</v>
      </c>
      <c r="AA54" s="90">
        <f t="shared" ref="AA54:AA63" si="16">O54/C11</f>
        <v>0</v>
      </c>
      <c r="AB54" s="90"/>
      <c r="AC54" s="90"/>
      <c r="AD54" s="90">
        <f>R54/F11</f>
        <v>0</v>
      </c>
      <c r="AE54" s="90">
        <f>S54/G11</f>
        <v>0</v>
      </c>
      <c r="AF54" s="90">
        <f>T54/H11</f>
        <v>0</v>
      </c>
      <c r="AG54" s="90"/>
      <c r="AH54" s="90"/>
      <c r="AI54" s="90"/>
      <c r="AJ54" s="90"/>
    </row>
    <row r="55" spans="1:36" ht="30" customHeight="1" x14ac:dyDescent="0.2">
      <c r="A55" s="5"/>
      <c r="B55" s="30" t="s">
        <v>121</v>
      </c>
      <c r="C55" s="77">
        <v>0</v>
      </c>
      <c r="D55" s="77">
        <v>0</v>
      </c>
      <c r="E55" s="77">
        <v>0</v>
      </c>
      <c r="F55" s="78">
        <v>0</v>
      </c>
      <c r="G55" s="77">
        <v>0</v>
      </c>
      <c r="H55" s="77">
        <v>0</v>
      </c>
      <c r="I55" s="77">
        <v>0</v>
      </c>
      <c r="J55" s="77">
        <v>0</v>
      </c>
      <c r="K55" s="77">
        <v>0</v>
      </c>
      <c r="L55" s="77">
        <v>0</v>
      </c>
      <c r="N55" s="30" t="s">
        <v>121</v>
      </c>
      <c r="O55" s="77">
        <f t="shared" si="8"/>
        <v>0</v>
      </c>
      <c r="P55" s="77">
        <f t="shared" si="9"/>
        <v>0</v>
      </c>
      <c r="Q55" s="77">
        <f t="shared" si="10"/>
        <v>0</v>
      </c>
      <c r="R55" s="77">
        <f t="shared" si="11"/>
        <v>0</v>
      </c>
      <c r="S55" s="77">
        <f t="shared" si="12"/>
        <v>0</v>
      </c>
      <c r="T55" s="77">
        <f t="shared" si="13"/>
        <v>0</v>
      </c>
      <c r="U55" s="77">
        <f t="shared" si="14"/>
        <v>0</v>
      </c>
      <c r="V55" s="77">
        <f t="shared" si="15"/>
        <v>0</v>
      </c>
      <c r="W55" s="77">
        <f t="shared" si="7"/>
        <v>0</v>
      </c>
      <c r="X55" s="77">
        <f t="shared" si="7"/>
        <v>0</v>
      </c>
      <c r="Z55" s="30" t="s">
        <v>121</v>
      </c>
      <c r="AA55" s="90">
        <f t="shared" si="16"/>
        <v>0</v>
      </c>
      <c r="AB55" s="90">
        <f>P55/D12</f>
        <v>0</v>
      </c>
      <c r="AC55" s="90"/>
      <c r="AD55" s="90">
        <f>R55/F12</f>
        <v>0</v>
      </c>
      <c r="AE55" s="90"/>
      <c r="AF55" s="90">
        <f>T55/H12</f>
        <v>0</v>
      </c>
      <c r="AG55" s="90"/>
      <c r="AH55" s="90"/>
      <c r="AI55" s="90"/>
      <c r="AJ55" s="90"/>
    </row>
    <row r="56" spans="1:36" ht="30" customHeight="1" x14ac:dyDescent="0.2">
      <c r="A56" s="5"/>
      <c r="B56" s="30" t="s">
        <v>6</v>
      </c>
      <c r="C56" s="77">
        <v>0</v>
      </c>
      <c r="D56" s="77">
        <v>0</v>
      </c>
      <c r="E56" s="77">
        <v>0</v>
      </c>
      <c r="F56" s="78">
        <v>0</v>
      </c>
      <c r="G56" s="77">
        <v>0</v>
      </c>
      <c r="H56" s="77">
        <v>0</v>
      </c>
      <c r="I56" s="77">
        <v>0</v>
      </c>
      <c r="J56" s="77">
        <v>0</v>
      </c>
      <c r="K56" s="77">
        <v>0</v>
      </c>
      <c r="L56" s="77">
        <v>0</v>
      </c>
      <c r="N56" s="30" t="s">
        <v>6</v>
      </c>
      <c r="O56" s="77">
        <f t="shared" si="8"/>
        <v>0</v>
      </c>
      <c r="P56" s="77">
        <f t="shared" si="9"/>
        <v>0</v>
      </c>
      <c r="Q56" s="77">
        <f t="shared" si="10"/>
        <v>0</v>
      </c>
      <c r="R56" s="77">
        <f t="shared" si="11"/>
        <v>0</v>
      </c>
      <c r="S56" s="77">
        <f t="shared" si="12"/>
        <v>0</v>
      </c>
      <c r="T56" s="77">
        <f t="shared" si="13"/>
        <v>0</v>
      </c>
      <c r="U56" s="77">
        <f t="shared" si="14"/>
        <v>0</v>
      </c>
      <c r="V56" s="77">
        <f t="shared" si="15"/>
        <v>0</v>
      </c>
      <c r="W56" s="77">
        <f t="shared" si="7"/>
        <v>0</v>
      </c>
      <c r="X56" s="77">
        <f t="shared" si="7"/>
        <v>0</v>
      </c>
      <c r="Z56" s="30" t="s">
        <v>6</v>
      </c>
      <c r="AA56" s="90">
        <f t="shared" si="16"/>
        <v>0</v>
      </c>
      <c r="AB56" s="90"/>
      <c r="AC56" s="90"/>
      <c r="AD56" s="90"/>
      <c r="AE56" s="90"/>
      <c r="AF56" s="90">
        <f>T56/H13</f>
        <v>0</v>
      </c>
      <c r="AG56" s="90"/>
      <c r="AH56" s="90">
        <f>V56/J13</f>
        <v>0</v>
      </c>
      <c r="AI56" s="90">
        <f>W56/K13</f>
        <v>0</v>
      </c>
      <c r="AJ56" s="90"/>
    </row>
    <row r="57" spans="1:36" ht="30" customHeight="1" x14ac:dyDescent="0.2">
      <c r="A57" s="5"/>
      <c r="B57" s="30" t="s">
        <v>7</v>
      </c>
      <c r="C57" s="77">
        <v>0</v>
      </c>
      <c r="D57" s="77">
        <v>0</v>
      </c>
      <c r="E57" s="77">
        <v>0</v>
      </c>
      <c r="F57" s="78">
        <v>0</v>
      </c>
      <c r="G57" s="77">
        <v>0</v>
      </c>
      <c r="H57" s="77">
        <v>0</v>
      </c>
      <c r="I57" s="77">
        <v>0</v>
      </c>
      <c r="J57" s="77">
        <v>0</v>
      </c>
      <c r="K57" s="77">
        <v>0</v>
      </c>
      <c r="L57" s="77">
        <v>0</v>
      </c>
      <c r="N57" s="30" t="s">
        <v>7</v>
      </c>
      <c r="O57" s="77">
        <f t="shared" si="8"/>
        <v>0</v>
      </c>
      <c r="P57" s="77">
        <f t="shared" si="9"/>
        <v>0</v>
      </c>
      <c r="Q57" s="77">
        <f t="shared" si="10"/>
        <v>0</v>
      </c>
      <c r="R57" s="77">
        <f t="shared" si="11"/>
        <v>0</v>
      </c>
      <c r="S57" s="77">
        <f t="shared" si="12"/>
        <v>0</v>
      </c>
      <c r="T57" s="77">
        <f t="shared" si="13"/>
        <v>0</v>
      </c>
      <c r="U57" s="77">
        <f t="shared" si="14"/>
        <v>0</v>
      </c>
      <c r="V57" s="77">
        <f t="shared" si="15"/>
        <v>0</v>
      </c>
      <c r="W57" s="77">
        <f t="shared" si="7"/>
        <v>0</v>
      </c>
      <c r="X57" s="77">
        <f t="shared" si="7"/>
        <v>0</v>
      </c>
      <c r="Z57" s="30" t="s">
        <v>7</v>
      </c>
      <c r="AA57" s="90">
        <f t="shared" si="16"/>
        <v>0</v>
      </c>
      <c r="AB57" s="90"/>
      <c r="AC57" s="90">
        <f>Q57/E14</f>
        <v>0</v>
      </c>
      <c r="AD57" s="90"/>
      <c r="AE57" s="90"/>
      <c r="AF57" s="90">
        <f>T57/H14</f>
        <v>0</v>
      </c>
      <c r="AG57" s="90"/>
      <c r="AH57" s="90">
        <f>V57/J14</f>
        <v>0</v>
      </c>
      <c r="AI57" s="90">
        <f>W57/K14</f>
        <v>0</v>
      </c>
      <c r="AJ57" s="90"/>
    </row>
    <row r="58" spans="1:36" ht="30" customHeight="1" x14ac:dyDescent="0.2">
      <c r="A58" s="5"/>
      <c r="B58" s="30" t="s">
        <v>8</v>
      </c>
      <c r="C58" s="77">
        <v>0</v>
      </c>
      <c r="D58" s="77">
        <v>0</v>
      </c>
      <c r="E58" s="77">
        <v>0</v>
      </c>
      <c r="F58" s="78">
        <v>0</v>
      </c>
      <c r="G58" s="77">
        <v>0</v>
      </c>
      <c r="H58" s="77">
        <v>0</v>
      </c>
      <c r="I58" s="77">
        <v>0</v>
      </c>
      <c r="J58" s="77">
        <v>0</v>
      </c>
      <c r="K58" s="77">
        <v>0</v>
      </c>
      <c r="L58" s="77">
        <v>0</v>
      </c>
      <c r="N58" s="30" t="s">
        <v>8</v>
      </c>
      <c r="O58" s="77">
        <f t="shared" si="8"/>
        <v>0</v>
      </c>
      <c r="P58" s="77">
        <f t="shared" si="9"/>
        <v>0</v>
      </c>
      <c r="Q58" s="77">
        <f t="shared" si="10"/>
        <v>0</v>
      </c>
      <c r="R58" s="77">
        <f t="shared" si="11"/>
        <v>0</v>
      </c>
      <c r="S58" s="77">
        <f t="shared" si="12"/>
        <v>0</v>
      </c>
      <c r="T58" s="77">
        <f t="shared" si="13"/>
        <v>0</v>
      </c>
      <c r="U58" s="77">
        <f t="shared" si="14"/>
        <v>0</v>
      </c>
      <c r="V58" s="77">
        <f t="shared" si="15"/>
        <v>0</v>
      </c>
      <c r="W58" s="77">
        <f t="shared" si="7"/>
        <v>0</v>
      </c>
      <c r="X58" s="77">
        <f t="shared" si="7"/>
        <v>0</v>
      </c>
      <c r="Z58" s="30" t="s">
        <v>8</v>
      </c>
      <c r="AA58" s="90">
        <f t="shared" si="16"/>
        <v>0</v>
      </c>
      <c r="AB58" s="90"/>
      <c r="AC58" s="90">
        <f>Q58/E15</f>
        <v>0</v>
      </c>
      <c r="AD58" s="90"/>
      <c r="AE58" s="90"/>
      <c r="AF58" s="90">
        <f>T58/H15</f>
        <v>0</v>
      </c>
      <c r="AG58" s="90"/>
      <c r="AH58" s="90"/>
      <c r="AI58" s="90">
        <f>W58/K15</f>
        <v>0</v>
      </c>
      <c r="AJ58" s="90"/>
    </row>
    <row r="59" spans="1:36" ht="31.5" customHeight="1" x14ac:dyDescent="0.2">
      <c r="A59" s="5"/>
      <c r="B59" s="30" t="s">
        <v>9</v>
      </c>
      <c r="C59" s="77">
        <v>0</v>
      </c>
      <c r="D59" s="77">
        <v>0</v>
      </c>
      <c r="E59" s="77">
        <v>0</v>
      </c>
      <c r="F59" s="78">
        <v>0</v>
      </c>
      <c r="G59" s="77">
        <v>0</v>
      </c>
      <c r="H59" s="77">
        <v>0</v>
      </c>
      <c r="I59" s="77">
        <v>0</v>
      </c>
      <c r="J59" s="77">
        <v>0</v>
      </c>
      <c r="K59" s="77">
        <v>0</v>
      </c>
      <c r="L59" s="77">
        <v>0</v>
      </c>
      <c r="N59" s="30" t="s">
        <v>9</v>
      </c>
      <c r="O59" s="77">
        <f t="shared" si="8"/>
        <v>0</v>
      </c>
      <c r="P59" s="77">
        <f t="shared" si="9"/>
        <v>0</v>
      </c>
      <c r="Q59" s="77">
        <f t="shared" si="10"/>
        <v>0</v>
      </c>
      <c r="R59" s="77">
        <f t="shared" si="11"/>
        <v>0</v>
      </c>
      <c r="S59" s="77">
        <f t="shared" si="12"/>
        <v>0</v>
      </c>
      <c r="T59" s="77">
        <f t="shared" si="13"/>
        <v>0</v>
      </c>
      <c r="U59" s="77">
        <f t="shared" si="14"/>
        <v>0</v>
      </c>
      <c r="V59" s="77">
        <f t="shared" si="15"/>
        <v>0</v>
      </c>
      <c r="W59" s="77">
        <f t="shared" si="7"/>
        <v>0</v>
      </c>
      <c r="X59" s="77">
        <f t="shared" si="7"/>
        <v>0</v>
      </c>
      <c r="Z59" s="30" t="s">
        <v>9</v>
      </c>
      <c r="AA59" s="90">
        <f t="shared" si="16"/>
        <v>0</v>
      </c>
      <c r="AB59" s="90">
        <f>P59/D16</f>
        <v>0</v>
      </c>
      <c r="AC59" s="90"/>
      <c r="AD59" s="90">
        <f>R59/F16</f>
        <v>0</v>
      </c>
      <c r="AE59" s="90"/>
      <c r="AF59" s="90">
        <f>T59/H16</f>
        <v>0</v>
      </c>
      <c r="AG59" s="90"/>
      <c r="AH59" s="90"/>
      <c r="AI59" s="90"/>
      <c r="AJ59" s="90"/>
    </row>
    <row r="60" spans="1:36" ht="33.75" customHeight="1" x14ac:dyDescent="0.2">
      <c r="A60" s="5"/>
      <c r="B60" s="30" t="s">
        <v>10</v>
      </c>
      <c r="C60" s="107">
        <v>0</v>
      </c>
      <c r="D60" s="107">
        <v>0</v>
      </c>
      <c r="E60" s="107">
        <v>0</v>
      </c>
      <c r="F60" s="108">
        <v>0</v>
      </c>
      <c r="G60" s="107">
        <v>0</v>
      </c>
      <c r="H60" s="107">
        <v>0</v>
      </c>
      <c r="I60" s="107">
        <v>0</v>
      </c>
      <c r="J60" s="107">
        <v>0</v>
      </c>
      <c r="K60" s="107">
        <v>0</v>
      </c>
      <c r="L60" s="107">
        <v>0</v>
      </c>
      <c r="N60" s="30" t="s">
        <v>10</v>
      </c>
      <c r="O60" s="107">
        <f t="shared" si="8"/>
        <v>0</v>
      </c>
      <c r="P60" s="107">
        <f t="shared" si="9"/>
        <v>0</v>
      </c>
      <c r="Q60" s="107">
        <f t="shared" si="10"/>
        <v>0</v>
      </c>
      <c r="R60" s="107">
        <f t="shared" si="11"/>
        <v>0</v>
      </c>
      <c r="S60" s="107">
        <f t="shared" si="12"/>
        <v>0</v>
      </c>
      <c r="T60" s="107">
        <f t="shared" si="13"/>
        <v>0</v>
      </c>
      <c r="U60" s="312">
        <f t="shared" si="14"/>
        <v>1.1000000000000001</v>
      </c>
      <c r="V60" s="107">
        <f t="shared" si="15"/>
        <v>0</v>
      </c>
      <c r="W60" s="107">
        <f t="shared" si="7"/>
        <v>0</v>
      </c>
      <c r="X60" s="107">
        <f t="shared" si="7"/>
        <v>0</v>
      </c>
      <c r="Z60" s="30" t="s">
        <v>10</v>
      </c>
      <c r="AA60" s="90"/>
      <c r="AB60" s="90"/>
      <c r="AC60" s="90"/>
      <c r="AD60" s="90"/>
      <c r="AE60" s="90"/>
      <c r="AF60" s="90"/>
      <c r="AG60" s="311">
        <f>U60/I17</f>
        <v>0.30555555555555558</v>
      </c>
      <c r="AH60" s="90"/>
      <c r="AI60" s="90"/>
      <c r="AJ60" s="90"/>
    </row>
    <row r="61" spans="1:36" ht="33.75" customHeight="1" x14ac:dyDescent="0.2">
      <c r="A61" s="5"/>
      <c r="B61" s="69" t="s">
        <v>95</v>
      </c>
      <c r="C61" s="107">
        <v>0</v>
      </c>
      <c r="D61" s="107">
        <v>0</v>
      </c>
      <c r="E61" s="107">
        <v>0</v>
      </c>
      <c r="F61" s="108">
        <v>0</v>
      </c>
      <c r="G61" s="107">
        <v>0</v>
      </c>
      <c r="H61" s="107">
        <v>0</v>
      </c>
      <c r="I61" s="107">
        <v>0</v>
      </c>
      <c r="J61" s="107">
        <v>0</v>
      </c>
      <c r="K61" s="107">
        <v>0</v>
      </c>
      <c r="L61" s="107">
        <v>0</v>
      </c>
      <c r="N61" s="69" t="s">
        <v>95</v>
      </c>
      <c r="O61" s="107">
        <f t="shared" ref="O61:O64" si="17">SUM(C40+C61)</f>
        <v>0</v>
      </c>
      <c r="P61" s="107">
        <f t="shared" si="9"/>
        <v>0</v>
      </c>
      <c r="Q61" s="107">
        <f t="shared" si="10"/>
        <v>0</v>
      </c>
      <c r="R61" s="107">
        <f t="shared" si="11"/>
        <v>0</v>
      </c>
      <c r="S61" s="107">
        <f t="shared" si="12"/>
        <v>0</v>
      </c>
      <c r="T61" s="107">
        <f t="shared" si="13"/>
        <v>0</v>
      </c>
      <c r="U61" s="107">
        <f t="shared" si="14"/>
        <v>0</v>
      </c>
      <c r="V61" s="107">
        <f t="shared" si="15"/>
        <v>0</v>
      </c>
      <c r="W61" s="107">
        <f t="shared" ref="W61:W64" si="18">SUM(K40+K61)</f>
        <v>0</v>
      </c>
      <c r="X61" s="107">
        <f t="shared" ref="X61:X64" si="19">SUM(L40+L61)</f>
        <v>0</v>
      </c>
      <c r="Z61" s="69" t="s">
        <v>95</v>
      </c>
      <c r="AA61" s="90">
        <f t="shared" si="16"/>
        <v>0</v>
      </c>
      <c r="AB61" s="90"/>
      <c r="AC61" s="90"/>
      <c r="AD61" s="90"/>
      <c r="AE61" s="90"/>
      <c r="AF61" s="90">
        <f>T61/H18</f>
        <v>0</v>
      </c>
      <c r="AG61" s="90"/>
      <c r="AH61" s="90"/>
      <c r="AI61" s="90">
        <f t="shared" ref="AI61:AI64" si="20">W61/K18</f>
        <v>0</v>
      </c>
      <c r="AJ61" s="94"/>
    </row>
    <row r="62" spans="1:36" ht="33.75" customHeight="1" x14ac:dyDescent="0.2">
      <c r="A62" s="5"/>
      <c r="B62" s="69" t="s">
        <v>98</v>
      </c>
      <c r="C62" s="107">
        <v>0</v>
      </c>
      <c r="D62" s="107">
        <v>0</v>
      </c>
      <c r="E62" s="107">
        <v>0</v>
      </c>
      <c r="F62" s="108">
        <v>0</v>
      </c>
      <c r="G62" s="107">
        <v>0</v>
      </c>
      <c r="H62" s="107">
        <v>0</v>
      </c>
      <c r="I62" s="107">
        <v>0</v>
      </c>
      <c r="J62" s="107">
        <v>0</v>
      </c>
      <c r="K62" s="107">
        <v>0</v>
      </c>
      <c r="L62" s="107">
        <v>0</v>
      </c>
      <c r="N62" s="69" t="s">
        <v>98</v>
      </c>
      <c r="O62" s="107">
        <f t="shared" si="17"/>
        <v>0</v>
      </c>
      <c r="P62" s="107">
        <f t="shared" si="9"/>
        <v>0</v>
      </c>
      <c r="Q62" s="107">
        <f t="shared" si="10"/>
        <v>0</v>
      </c>
      <c r="R62" s="107">
        <f t="shared" si="11"/>
        <v>0</v>
      </c>
      <c r="S62" s="107">
        <f t="shared" si="12"/>
        <v>0</v>
      </c>
      <c r="T62" s="107">
        <f t="shared" si="13"/>
        <v>0</v>
      </c>
      <c r="U62" s="107">
        <f t="shared" si="14"/>
        <v>0</v>
      </c>
      <c r="V62" s="107">
        <f t="shared" si="15"/>
        <v>0</v>
      </c>
      <c r="W62" s="107">
        <f t="shared" si="18"/>
        <v>0</v>
      </c>
      <c r="X62" s="107">
        <f t="shared" si="19"/>
        <v>0</v>
      </c>
      <c r="Z62" s="69" t="s">
        <v>98</v>
      </c>
      <c r="AA62" s="90">
        <f t="shared" si="16"/>
        <v>0</v>
      </c>
      <c r="AB62" s="90"/>
      <c r="AC62" s="90"/>
      <c r="AD62" s="90">
        <f>R62/F19</f>
        <v>0</v>
      </c>
      <c r="AE62" s="90"/>
      <c r="AF62" s="90"/>
      <c r="AG62" s="90"/>
      <c r="AH62" s="90"/>
      <c r="AI62" s="90">
        <f t="shared" si="20"/>
        <v>0</v>
      </c>
      <c r="AJ62" s="94"/>
    </row>
    <row r="63" spans="1:36" ht="33.75" customHeight="1" x14ac:dyDescent="0.2">
      <c r="A63" s="5"/>
      <c r="B63" s="69" t="s">
        <v>97</v>
      </c>
      <c r="C63" s="107">
        <v>0</v>
      </c>
      <c r="D63" s="107">
        <v>0</v>
      </c>
      <c r="E63" s="107">
        <v>0</v>
      </c>
      <c r="F63" s="108">
        <v>0</v>
      </c>
      <c r="G63" s="107">
        <v>0</v>
      </c>
      <c r="H63" s="107">
        <v>0</v>
      </c>
      <c r="I63" s="107">
        <v>0</v>
      </c>
      <c r="J63" s="107">
        <v>0</v>
      </c>
      <c r="K63" s="107">
        <v>0</v>
      </c>
      <c r="L63" s="107">
        <v>0</v>
      </c>
      <c r="N63" s="69" t="s">
        <v>97</v>
      </c>
      <c r="O63" s="107">
        <f t="shared" si="17"/>
        <v>0</v>
      </c>
      <c r="P63" s="107">
        <f t="shared" si="9"/>
        <v>0</v>
      </c>
      <c r="Q63" s="107">
        <f t="shared" si="10"/>
        <v>0</v>
      </c>
      <c r="R63" s="107">
        <f t="shared" si="11"/>
        <v>0</v>
      </c>
      <c r="S63" s="107">
        <f t="shared" si="12"/>
        <v>0</v>
      </c>
      <c r="T63" s="107">
        <f t="shared" si="13"/>
        <v>0</v>
      </c>
      <c r="U63" s="107">
        <f t="shared" si="14"/>
        <v>0</v>
      </c>
      <c r="V63" s="107">
        <f t="shared" si="15"/>
        <v>0</v>
      </c>
      <c r="W63" s="107">
        <f t="shared" si="18"/>
        <v>0</v>
      </c>
      <c r="X63" s="107">
        <f t="shared" si="19"/>
        <v>0</v>
      </c>
      <c r="Z63" s="69" t="s">
        <v>97</v>
      </c>
      <c r="AA63" s="90">
        <f t="shared" si="16"/>
        <v>0</v>
      </c>
      <c r="AB63" s="90"/>
      <c r="AC63" s="90"/>
      <c r="AD63" s="90">
        <f>R63/F20</f>
        <v>0</v>
      </c>
      <c r="AE63" s="90"/>
      <c r="AF63" s="90">
        <f>T63/H20</f>
        <v>0</v>
      </c>
      <c r="AG63" s="90"/>
      <c r="AH63" s="90"/>
      <c r="AI63" s="90"/>
      <c r="AJ63" s="90">
        <f t="shared" ref="AJ63" si="21">X63/L20</f>
        <v>0</v>
      </c>
    </row>
    <row r="64" spans="1:36" ht="33.75" customHeight="1" thickBot="1" x14ac:dyDescent="0.25">
      <c r="A64" s="5"/>
      <c r="B64" s="160" t="s">
        <v>96</v>
      </c>
      <c r="C64" s="107">
        <v>0</v>
      </c>
      <c r="D64" s="107">
        <v>0</v>
      </c>
      <c r="E64" s="107">
        <v>0</v>
      </c>
      <c r="F64" s="108">
        <v>0</v>
      </c>
      <c r="G64" s="107">
        <v>0</v>
      </c>
      <c r="H64" s="107">
        <v>0</v>
      </c>
      <c r="I64" s="107">
        <v>0</v>
      </c>
      <c r="J64" s="107">
        <v>0</v>
      </c>
      <c r="K64" s="107">
        <v>0</v>
      </c>
      <c r="L64" s="107">
        <v>0</v>
      </c>
      <c r="N64" s="160" t="s">
        <v>96</v>
      </c>
      <c r="O64" s="107">
        <f t="shared" si="17"/>
        <v>0</v>
      </c>
      <c r="P64" s="107">
        <f t="shared" si="9"/>
        <v>0</v>
      </c>
      <c r="Q64" s="107">
        <f t="shared" si="10"/>
        <v>0</v>
      </c>
      <c r="R64" s="107">
        <f t="shared" si="11"/>
        <v>0</v>
      </c>
      <c r="S64" s="107">
        <f t="shared" si="12"/>
        <v>0</v>
      </c>
      <c r="T64" s="107">
        <f t="shared" si="13"/>
        <v>0</v>
      </c>
      <c r="U64" s="107">
        <f t="shared" si="14"/>
        <v>0</v>
      </c>
      <c r="V64" s="107">
        <f t="shared" si="15"/>
        <v>0</v>
      </c>
      <c r="W64" s="107">
        <f t="shared" si="18"/>
        <v>0</v>
      </c>
      <c r="X64" s="107">
        <f t="shared" si="19"/>
        <v>0</v>
      </c>
      <c r="Z64" s="160" t="s">
        <v>96</v>
      </c>
      <c r="AA64" s="90"/>
      <c r="AB64" s="106"/>
      <c r="AC64" s="106"/>
      <c r="AD64" s="90"/>
      <c r="AE64" s="106"/>
      <c r="AF64" s="90"/>
      <c r="AG64" s="106"/>
      <c r="AH64" s="90">
        <f>V64/J21</f>
        <v>0</v>
      </c>
      <c r="AI64" s="90">
        <f t="shared" si="20"/>
        <v>0</v>
      </c>
      <c r="AJ64" s="110"/>
    </row>
    <row r="65" spans="1:36" ht="16.5" thickBot="1" x14ac:dyDescent="0.3">
      <c r="A65" s="5"/>
      <c r="B65" s="31" t="s">
        <v>17</v>
      </c>
      <c r="C65" s="32">
        <f t="shared" ref="C65:K65" si="22">SUM(C50:C60)</f>
        <v>0</v>
      </c>
      <c r="D65" s="33">
        <f t="shared" si="22"/>
        <v>17</v>
      </c>
      <c r="E65" s="33">
        <f t="shared" si="22"/>
        <v>0</v>
      </c>
      <c r="F65" s="33">
        <f t="shared" si="22"/>
        <v>0</v>
      </c>
      <c r="G65" s="33">
        <f t="shared" si="22"/>
        <v>0</v>
      </c>
      <c r="H65" s="33">
        <f t="shared" si="22"/>
        <v>0</v>
      </c>
      <c r="I65" s="34">
        <f t="shared" si="22"/>
        <v>0</v>
      </c>
      <c r="J65" s="33">
        <f t="shared" si="22"/>
        <v>0</v>
      </c>
      <c r="K65" s="33">
        <f t="shared" si="22"/>
        <v>0</v>
      </c>
      <c r="L65" s="35"/>
      <c r="N65" s="31" t="s">
        <v>17</v>
      </c>
      <c r="O65" s="32">
        <f t="shared" ref="O65:W65" si="23">SUM(O50:O60)</f>
        <v>0</v>
      </c>
      <c r="P65" s="33">
        <f t="shared" si="23"/>
        <v>17</v>
      </c>
      <c r="Q65" s="33">
        <f t="shared" si="23"/>
        <v>0</v>
      </c>
      <c r="R65" s="33">
        <f t="shared" si="23"/>
        <v>0</v>
      </c>
      <c r="S65" s="33">
        <f t="shared" si="23"/>
        <v>0</v>
      </c>
      <c r="T65" s="33">
        <f t="shared" si="23"/>
        <v>0</v>
      </c>
      <c r="U65" s="34">
        <f t="shared" si="23"/>
        <v>1.1000000000000001</v>
      </c>
      <c r="V65" s="33">
        <f t="shared" si="23"/>
        <v>0</v>
      </c>
      <c r="W65" s="33">
        <f t="shared" si="23"/>
        <v>0</v>
      </c>
      <c r="X65" s="35"/>
      <c r="Z65" s="31" t="s">
        <v>17</v>
      </c>
      <c r="AA65" s="97">
        <f t="shared" ref="AA65:AH65" si="24">SUM(O65/C22)</f>
        <v>0</v>
      </c>
      <c r="AB65" s="97">
        <f t="shared" si="24"/>
        <v>0.16346153846153846</v>
      </c>
      <c r="AC65" s="97">
        <f t="shared" si="24"/>
        <v>0</v>
      </c>
      <c r="AD65" s="97">
        <f t="shared" si="24"/>
        <v>0</v>
      </c>
      <c r="AE65" s="97">
        <f t="shared" si="24"/>
        <v>0</v>
      </c>
      <c r="AF65" s="97">
        <f t="shared" si="24"/>
        <v>0</v>
      </c>
      <c r="AG65" s="97">
        <f t="shared" si="24"/>
        <v>0.30555555555555558</v>
      </c>
      <c r="AH65" s="97">
        <f t="shared" si="24"/>
        <v>0</v>
      </c>
      <c r="AI65" s="97">
        <f t="shared" ref="AI65:AJ65" si="25">SUM(W65/K22)</f>
        <v>0</v>
      </c>
      <c r="AJ65" s="97">
        <f t="shared" si="25"/>
        <v>0</v>
      </c>
    </row>
    <row r="67" spans="1:36" ht="15.75" thickBot="1" x14ac:dyDescent="0.25"/>
    <row r="68" spans="1:36" ht="71.25" customHeight="1" thickBot="1" x14ac:dyDescent="0.25">
      <c r="B68" s="80" t="s">
        <v>70</v>
      </c>
      <c r="C68" s="369" t="s">
        <v>168</v>
      </c>
      <c r="D68" s="370"/>
      <c r="E68" s="370"/>
      <c r="F68" s="370"/>
      <c r="G68" s="370"/>
      <c r="H68" s="370"/>
      <c r="I68" s="370"/>
      <c r="J68" s="370"/>
      <c r="K68" s="370"/>
      <c r="L68" s="371"/>
      <c r="N68" s="80" t="s">
        <v>70</v>
      </c>
      <c r="O68" s="373" t="s">
        <v>166</v>
      </c>
      <c r="P68" s="374"/>
      <c r="Q68" s="374"/>
      <c r="R68" s="374"/>
      <c r="S68" s="374"/>
      <c r="T68" s="374"/>
      <c r="U68" s="374"/>
      <c r="V68" s="374"/>
      <c r="W68" s="374"/>
      <c r="X68" s="375"/>
      <c r="Z68" s="80" t="s">
        <v>71</v>
      </c>
      <c r="AA68" s="369" t="s">
        <v>167</v>
      </c>
      <c r="AB68" s="370"/>
      <c r="AC68" s="370"/>
      <c r="AD68" s="370"/>
      <c r="AE68" s="370"/>
      <c r="AF68" s="370"/>
      <c r="AG68" s="370"/>
      <c r="AH68" s="370"/>
      <c r="AI68" s="370"/>
      <c r="AJ68" s="371"/>
    </row>
    <row r="69" spans="1:36" ht="30" customHeight="1" thickBot="1" x14ac:dyDescent="0.3">
      <c r="A69" s="5"/>
      <c r="B69" s="55"/>
      <c r="C69" s="3"/>
      <c r="D69" s="3"/>
      <c r="E69" s="3"/>
      <c r="F69" s="3"/>
      <c r="G69" s="3"/>
      <c r="H69" s="3"/>
      <c r="I69" s="3"/>
      <c r="J69" s="11"/>
      <c r="K69" s="42"/>
      <c r="L69" s="42"/>
      <c r="N69" s="55"/>
      <c r="O69" s="3"/>
      <c r="P69" s="3"/>
      <c r="Q69" s="3"/>
      <c r="R69" s="3"/>
      <c r="S69" s="3"/>
      <c r="T69" s="3"/>
      <c r="U69" s="3"/>
      <c r="V69" s="11"/>
      <c r="W69" s="42"/>
      <c r="X69" s="42"/>
      <c r="Z69" s="5"/>
      <c r="AA69" s="11"/>
      <c r="AB69" s="11"/>
      <c r="AC69" s="11"/>
      <c r="AD69" s="11"/>
      <c r="AE69" s="11"/>
      <c r="AF69" s="11"/>
      <c r="AG69" s="11"/>
      <c r="AH69" s="11"/>
      <c r="AI69" s="42"/>
      <c r="AJ69" s="42"/>
    </row>
    <row r="70" spans="1:36" ht="83.25" customHeight="1" thickBot="1" x14ac:dyDescent="0.3">
      <c r="A70" s="5"/>
      <c r="B70" s="36" t="s">
        <v>28</v>
      </c>
      <c r="C70" s="37" t="s">
        <v>26</v>
      </c>
      <c r="D70" s="38" t="s">
        <v>25</v>
      </c>
      <c r="E70" s="38" t="s">
        <v>24</v>
      </c>
      <c r="F70" s="38" t="s">
        <v>23</v>
      </c>
      <c r="G70" s="38" t="s">
        <v>22</v>
      </c>
      <c r="H70" s="38" t="s">
        <v>21</v>
      </c>
      <c r="I70" s="38" t="s">
        <v>20</v>
      </c>
      <c r="J70" s="38" t="s">
        <v>19</v>
      </c>
      <c r="K70" s="39" t="s">
        <v>18</v>
      </c>
      <c r="L70" s="39" t="s">
        <v>118</v>
      </c>
      <c r="N70" s="36" t="s">
        <v>28</v>
      </c>
      <c r="O70" s="37" t="s">
        <v>26</v>
      </c>
      <c r="P70" s="38" t="s">
        <v>25</v>
      </c>
      <c r="Q70" s="38" t="s">
        <v>24</v>
      </c>
      <c r="R70" s="38" t="s">
        <v>23</v>
      </c>
      <c r="S70" s="38" t="s">
        <v>22</v>
      </c>
      <c r="T70" s="38" t="s">
        <v>21</v>
      </c>
      <c r="U70" s="38" t="s">
        <v>20</v>
      </c>
      <c r="V70" s="38" t="s">
        <v>19</v>
      </c>
      <c r="W70" s="39" t="s">
        <v>18</v>
      </c>
      <c r="X70" s="39" t="s">
        <v>118</v>
      </c>
      <c r="Z70" s="91"/>
      <c r="AA70" s="92" t="s">
        <v>26</v>
      </c>
      <c r="AB70" s="92" t="s">
        <v>25</v>
      </c>
      <c r="AC70" s="92" t="s">
        <v>24</v>
      </c>
      <c r="AD70" s="92" t="s">
        <v>23</v>
      </c>
      <c r="AE70" s="92" t="s">
        <v>22</v>
      </c>
      <c r="AF70" s="92" t="s">
        <v>21</v>
      </c>
      <c r="AG70" s="92" t="s">
        <v>20</v>
      </c>
      <c r="AH70" s="92" t="s">
        <v>19</v>
      </c>
      <c r="AI70" s="93" t="s">
        <v>18</v>
      </c>
      <c r="AJ70" s="39" t="s">
        <v>118</v>
      </c>
    </row>
    <row r="71" spans="1:36" ht="30" customHeight="1" x14ac:dyDescent="0.2">
      <c r="A71" s="5"/>
      <c r="B71" s="30" t="s">
        <v>29</v>
      </c>
      <c r="C71" s="84">
        <v>0</v>
      </c>
      <c r="D71" s="84">
        <v>0</v>
      </c>
      <c r="E71" s="84">
        <v>0</v>
      </c>
      <c r="F71" s="85">
        <v>0</v>
      </c>
      <c r="G71" s="84">
        <v>0</v>
      </c>
      <c r="H71" s="84">
        <v>0</v>
      </c>
      <c r="I71" s="84">
        <v>0</v>
      </c>
      <c r="J71" s="84">
        <v>0</v>
      </c>
      <c r="K71" s="84">
        <v>0</v>
      </c>
      <c r="L71" s="84">
        <v>0</v>
      </c>
      <c r="N71" s="30" t="s">
        <v>29</v>
      </c>
      <c r="O71" s="84">
        <v>0</v>
      </c>
      <c r="P71" s="84">
        <v>0</v>
      </c>
      <c r="Q71" s="84">
        <v>0</v>
      </c>
      <c r="R71" s="85">
        <v>0</v>
      </c>
      <c r="S71" s="84">
        <v>0</v>
      </c>
      <c r="T71" s="84">
        <v>0</v>
      </c>
      <c r="U71" s="84">
        <v>0</v>
      </c>
      <c r="V71" s="84">
        <v>0</v>
      </c>
      <c r="W71" s="84">
        <v>0</v>
      </c>
      <c r="X71" s="81">
        <f t="shared" ref="X71" si="26">SUM(L50+L71)</f>
        <v>0</v>
      </c>
      <c r="Z71" s="30" t="s">
        <v>29</v>
      </c>
      <c r="AA71" s="90"/>
      <c r="AB71" s="90"/>
      <c r="AC71" s="90"/>
      <c r="AD71" s="90"/>
      <c r="AE71" s="90"/>
      <c r="AF71" s="90"/>
      <c r="AG71" s="90"/>
      <c r="AH71" s="90"/>
      <c r="AI71" s="90"/>
      <c r="AJ71" s="90"/>
    </row>
    <row r="72" spans="1:36" ht="30" customHeight="1" x14ac:dyDescent="0.2">
      <c r="A72" s="5"/>
      <c r="B72" s="30" t="s">
        <v>37</v>
      </c>
      <c r="C72" s="77">
        <v>0</v>
      </c>
      <c r="D72" s="77">
        <v>0</v>
      </c>
      <c r="E72" s="77">
        <v>0</v>
      </c>
      <c r="F72" s="78">
        <v>0</v>
      </c>
      <c r="G72" s="77">
        <v>0</v>
      </c>
      <c r="H72" s="77">
        <v>0</v>
      </c>
      <c r="I72" s="77">
        <v>0</v>
      </c>
      <c r="J72" s="77">
        <v>0</v>
      </c>
      <c r="K72" s="77">
        <v>0</v>
      </c>
      <c r="L72" s="77">
        <v>0</v>
      </c>
      <c r="N72" s="30" t="s">
        <v>37</v>
      </c>
      <c r="O72" s="77">
        <f>SUM(C30+C51+C72)</f>
        <v>0</v>
      </c>
      <c r="P72" s="77">
        <f t="shared" ref="P72:X85" si="27">SUM(D30+D51+D72)</f>
        <v>0</v>
      </c>
      <c r="Q72" s="77">
        <f t="shared" si="27"/>
        <v>0</v>
      </c>
      <c r="R72" s="77">
        <f t="shared" si="27"/>
        <v>0</v>
      </c>
      <c r="S72" s="77">
        <f t="shared" si="27"/>
        <v>0</v>
      </c>
      <c r="T72" s="77">
        <f t="shared" si="27"/>
        <v>0</v>
      </c>
      <c r="U72" s="77">
        <f t="shared" si="27"/>
        <v>0</v>
      </c>
      <c r="V72" s="77">
        <f t="shared" si="27"/>
        <v>0</v>
      </c>
      <c r="W72" s="77">
        <f t="shared" si="27"/>
        <v>0</v>
      </c>
      <c r="X72" s="77">
        <f t="shared" si="27"/>
        <v>0</v>
      </c>
      <c r="Z72" s="30" t="s">
        <v>37</v>
      </c>
      <c r="AA72" s="90">
        <f>O72/C8</f>
        <v>0</v>
      </c>
      <c r="AB72" s="90"/>
      <c r="AC72" s="90"/>
      <c r="AD72" s="90"/>
      <c r="AE72" s="90"/>
      <c r="AF72" s="90"/>
      <c r="AG72" s="90"/>
      <c r="AH72" s="90">
        <f t="shared" ref="AB72:AJ85" si="28">V72/J8</f>
        <v>0</v>
      </c>
      <c r="AI72" s="90">
        <f t="shared" si="28"/>
        <v>0</v>
      </c>
      <c r="AJ72" s="90"/>
    </row>
    <row r="73" spans="1:36" ht="30" customHeight="1" x14ac:dyDescent="0.2">
      <c r="A73" s="5"/>
      <c r="B73" s="30" t="s">
        <v>2</v>
      </c>
      <c r="C73" s="81">
        <v>0</v>
      </c>
      <c r="D73" s="81">
        <v>0</v>
      </c>
      <c r="E73" s="81">
        <v>0</v>
      </c>
      <c r="F73" s="82">
        <v>0</v>
      </c>
      <c r="G73" s="81">
        <v>0</v>
      </c>
      <c r="H73" s="81">
        <v>0</v>
      </c>
      <c r="I73" s="81">
        <v>0</v>
      </c>
      <c r="J73" s="81">
        <v>0</v>
      </c>
      <c r="K73" s="81">
        <v>0</v>
      </c>
      <c r="L73" s="81">
        <v>0</v>
      </c>
      <c r="N73" s="30" t="s">
        <v>2</v>
      </c>
      <c r="O73" s="81">
        <v>0</v>
      </c>
      <c r="P73" s="81">
        <v>0</v>
      </c>
      <c r="Q73" s="81">
        <v>0</v>
      </c>
      <c r="R73" s="82">
        <v>0</v>
      </c>
      <c r="S73" s="81">
        <v>0</v>
      </c>
      <c r="T73" s="81">
        <v>0</v>
      </c>
      <c r="U73" s="81">
        <v>0</v>
      </c>
      <c r="V73" s="81">
        <v>0</v>
      </c>
      <c r="W73" s="81">
        <v>0</v>
      </c>
      <c r="X73" s="81">
        <v>0</v>
      </c>
      <c r="Z73" s="30" t="s">
        <v>2</v>
      </c>
      <c r="AA73" s="90"/>
      <c r="AB73" s="90"/>
      <c r="AC73" s="90"/>
      <c r="AD73" s="90"/>
      <c r="AE73" s="90"/>
      <c r="AF73" s="90"/>
      <c r="AG73" s="90"/>
      <c r="AH73" s="90"/>
      <c r="AI73" s="90"/>
      <c r="AJ73" s="90"/>
    </row>
    <row r="74" spans="1:36" ht="30" customHeight="1" x14ac:dyDescent="0.2">
      <c r="A74" s="5"/>
      <c r="B74" s="30" t="s">
        <v>3</v>
      </c>
      <c r="C74" s="77">
        <v>0</v>
      </c>
      <c r="D74" s="77">
        <v>0</v>
      </c>
      <c r="E74" s="77">
        <v>0</v>
      </c>
      <c r="F74" s="78">
        <v>0</v>
      </c>
      <c r="G74" s="77">
        <v>0</v>
      </c>
      <c r="H74" s="77">
        <v>0</v>
      </c>
      <c r="I74" s="77">
        <v>0</v>
      </c>
      <c r="J74" s="77">
        <v>0</v>
      </c>
      <c r="K74" s="77">
        <v>0</v>
      </c>
      <c r="L74" s="77">
        <v>0</v>
      </c>
      <c r="N74" s="30" t="s">
        <v>3</v>
      </c>
      <c r="O74" s="77">
        <f t="shared" ref="O74:O85" si="29">SUM(C32+C53+C74)</f>
        <v>0</v>
      </c>
      <c r="P74" s="310">
        <f t="shared" si="27"/>
        <v>17</v>
      </c>
      <c r="Q74" s="77">
        <f t="shared" si="27"/>
        <v>0</v>
      </c>
      <c r="R74" s="77">
        <f t="shared" si="27"/>
        <v>0</v>
      </c>
      <c r="S74" s="77">
        <f t="shared" si="27"/>
        <v>0</v>
      </c>
      <c r="T74" s="77">
        <f t="shared" si="27"/>
        <v>0</v>
      </c>
      <c r="U74" s="77">
        <f t="shared" si="27"/>
        <v>0</v>
      </c>
      <c r="V74" s="77">
        <f t="shared" si="27"/>
        <v>0</v>
      </c>
      <c r="W74" s="77">
        <f t="shared" si="27"/>
        <v>0</v>
      </c>
      <c r="X74" s="77">
        <f t="shared" si="27"/>
        <v>0</v>
      </c>
      <c r="Z74" s="30" t="s">
        <v>3</v>
      </c>
      <c r="AA74" s="90">
        <f t="shared" ref="AA74:AA84" si="30">O74/C10</f>
        <v>0</v>
      </c>
      <c r="AB74" s="311">
        <f t="shared" si="28"/>
        <v>0.32075471698113206</v>
      </c>
      <c r="AC74" s="90">
        <f t="shared" si="28"/>
        <v>0</v>
      </c>
      <c r="AD74" s="90">
        <f t="shared" si="28"/>
        <v>0</v>
      </c>
      <c r="AE74" s="90"/>
      <c r="AF74" s="90"/>
      <c r="AG74" s="90"/>
      <c r="AH74" s="90"/>
      <c r="AI74" s="90"/>
      <c r="AJ74" s="90"/>
    </row>
    <row r="75" spans="1:36" ht="30" customHeight="1" x14ac:dyDescent="0.2">
      <c r="A75" s="5"/>
      <c r="B75" s="30" t="s">
        <v>120</v>
      </c>
      <c r="C75" s="77">
        <v>0</v>
      </c>
      <c r="D75" s="77">
        <v>0</v>
      </c>
      <c r="E75" s="77">
        <v>0</v>
      </c>
      <c r="F75" s="349">
        <v>147</v>
      </c>
      <c r="G75" s="77">
        <v>0</v>
      </c>
      <c r="H75" s="77">
        <v>0</v>
      </c>
      <c r="I75" s="77">
        <v>0</v>
      </c>
      <c r="J75" s="77">
        <v>0</v>
      </c>
      <c r="K75" s="77">
        <v>0</v>
      </c>
      <c r="L75" s="77">
        <v>0</v>
      </c>
      <c r="N75" s="30" t="s">
        <v>120</v>
      </c>
      <c r="O75" s="77">
        <f t="shared" si="29"/>
        <v>0</v>
      </c>
      <c r="P75" s="77">
        <f t="shared" si="27"/>
        <v>0</v>
      </c>
      <c r="Q75" s="77">
        <f t="shared" si="27"/>
        <v>0</v>
      </c>
      <c r="R75" s="310">
        <f t="shared" si="27"/>
        <v>147</v>
      </c>
      <c r="S75" s="77">
        <f t="shared" si="27"/>
        <v>0</v>
      </c>
      <c r="T75" s="77">
        <f t="shared" si="27"/>
        <v>0</v>
      </c>
      <c r="U75" s="77">
        <f t="shared" si="27"/>
        <v>0</v>
      </c>
      <c r="V75" s="77">
        <f t="shared" si="27"/>
        <v>0</v>
      </c>
      <c r="W75" s="77">
        <f t="shared" si="27"/>
        <v>0</v>
      </c>
      <c r="X75" s="77">
        <f t="shared" si="27"/>
        <v>0</v>
      </c>
      <c r="Z75" s="30" t="s">
        <v>120</v>
      </c>
      <c r="AA75" s="90">
        <f t="shared" si="30"/>
        <v>0</v>
      </c>
      <c r="AB75" s="90"/>
      <c r="AC75" s="90"/>
      <c r="AD75" s="311">
        <f t="shared" si="28"/>
        <v>1</v>
      </c>
      <c r="AE75" s="90">
        <f t="shared" si="28"/>
        <v>0</v>
      </c>
      <c r="AF75" s="90">
        <f t="shared" si="28"/>
        <v>0</v>
      </c>
      <c r="AG75" s="90"/>
      <c r="AH75" s="90"/>
      <c r="AI75" s="90"/>
      <c r="AJ75" s="90"/>
    </row>
    <row r="76" spans="1:36" ht="30" customHeight="1" x14ac:dyDescent="0.2">
      <c r="A76" s="5"/>
      <c r="B76" s="30" t="s">
        <v>121</v>
      </c>
      <c r="C76" s="77">
        <v>0</v>
      </c>
      <c r="D76" s="77">
        <v>0</v>
      </c>
      <c r="E76" s="77">
        <v>0</v>
      </c>
      <c r="F76" s="78">
        <v>0</v>
      </c>
      <c r="G76" s="77">
        <v>0</v>
      </c>
      <c r="H76" s="77">
        <v>0</v>
      </c>
      <c r="I76" s="77">
        <v>0</v>
      </c>
      <c r="J76" s="77">
        <v>0</v>
      </c>
      <c r="K76" s="77">
        <v>0</v>
      </c>
      <c r="L76" s="77">
        <v>0</v>
      </c>
      <c r="N76" s="30" t="s">
        <v>121</v>
      </c>
      <c r="O76" s="77">
        <f t="shared" si="29"/>
        <v>0</v>
      </c>
      <c r="P76" s="77">
        <f t="shared" si="27"/>
        <v>0</v>
      </c>
      <c r="Q76" s="77">
        <f t="shared" si="27"/>
        <v>0</v>
      </c>
      <c r="R76" s="77">
        <f t="shared" si="27"/>
        <v>0</v>
      </c>
      <c r="S76" s="77">
        <f t="shared" si="27"/>
        <v>0</v>
      </c>
      <c r="T76" s="77">
        <f t="shared" si="27"/>
        <v>0</v>
      </c>
      <c r="U76" s="77">
        <f t="shared" si="27"/>
        <v>0</v>
      </c>
      <c r="V76" s="77">
        <f t="shared" si="27"/>
        <v>0</v>
      </c>
      <c r="W76" s="77">
        <f t="shared" si="27"/>
        <v>0</v>
      </c>
      <c r="X76" s="77">
        <f t="shared" si="27"/>
        <v>0</v>
      </c>
      <c r="Z76" s="30" t="s">
        <v>121</v>
      </c>
      <c r="AA76" s="90">
        <f t="shared" si="30"/>
        <v>0</v>
      </c>
      <c r="AB76" s="90">
        <f t="shared" si="28"/>
        <v>0</v>
      </c>
      <c r="AC76" s="90"/>
      <c r="AD76" s="90">
        <f t="shared" si="28"/>
        <v>0</v>
      </c>
      <c r="AE76" s="90"/>
      <c r="AF76" s="90">
        <f t="shared" si="28"/>
        <v>0</v>
      </c>
      <c r="AG76" s="90"/>
      <c r="AH76" s="90"/>
      <c r="AI76" s="90"/>
      <c r="AJ76" s="90"/>
    </row>
    <row r="77" spans="1:36" ht="30" customHeight="1" x14ac:dyDescent="0.2">
      <c r="A77" s="382"/>
      <c r="B77" s="30" t="s">
        <v>6</v>
      </c>
      <c r="C77" s="77">
        <v>0</v>
      </c>
      <c r="D77" s="77">
        <v>0</v>
      </c>
      <c r="E77" s="77">
        <v>0</v>
      </c>
      <c r="F77" s="78">
        <v>0</v>
      </c>
      <c r="G77" s="77">
        <v>0</v>
      </c>
      <c r="H77" s="77">
        <v>0</v>
      </c>
      <c r="I77" s="77">
        <v>0</v>
      </c>
      <c r="J77" s="310">
        <v>600</v>
      </c>
      <c r="K77" s="77">
        <v>0</v>
      </c>
      <c r="L77" s="77">
        <v>0</v>
      </c>
      <c r="N77" s="30" t="s">
        <v>6</v>
      </c>
      <c r="O77" s="77">
        <f t="shared" si="29"/>
        <v>0</v>
      </c>
      <c r="P77" s="77">
        <f t="shared" si="27"/>
        <v>0</v>
      </c>
      <c r="Q77" s="77">
        <f t="shared" si="27"/>
        <v>0</v>
      </c>
      <c r="R77" s="77">
        <f t="shared" si="27"/>
        <v>0</v>
      </c>
      <c r="S77" s="77">
        <f t="shared" si="27"/>
        <v>0</v>
      </c>
      <c r="T77" s="77">
        <f t="shared" si="27"/>
        <v>0</v>
      </c>
      <c r="U77" s="77">
        <f t="shared" si="27"/>
        <v>0</v>
      </c>
      <c r="V77" s="310">
        <f t="shared" si="27"/>
        <v>600</v>
      </c>
      <c r="W77" s="77">
        <f t="shared" si="27"/>
        <v>0</v>
      </c>
      <c r="X77" s="77">
        <f t="shared" si="27"/>
        <v>0</v>
      </c>
      <c r="Z77" s="30" t="s">
        <v>6</v>
      </c>
      <c r="AA77" s="90">
        <f t="shared" si="30"/>
        <v>0</v>
      </c>
      <c r="AB77" s="90"/>
      <c r="AC77" s="90"/>
      <c r="AD77" s="90"/>
      <c r="AE77" s="90"/>
      <c r="AF77" s="90">
        <f t="shared" si="28"/>
        <v>0</v>
      </c>
      <c r="AG77" s="90"/>
      <c r="AH77" s="311">
        <f t="shared" si="28"/>
        <v>1</v>
      </c>
      <c r="AI77" s="90">
        <f t="shared" si="28"/>
        <v>0</v>
      </c>
      <c r="AJ77" s="90"/>
    </row>
    <row r="78" spans="1:36" ht="30" customHeight="1" x14ac:dyDescent="0.25">
      <c r="A78" s="309"/>
      <c r="B78" s="30" t="s">
        <v>7</v>
      </c>
      <c r="C78" s="77">
        <v>0</v>
      </c>
      <c r="D78" s="77">
        <v>0</v>
      </c>
      <c r="E78" s="77">
        <v>0</v>
      </c>
      <c r="F78" s="78">
        <v>0</v>
      </c>
      <c r="G78" s="77">
        <v>0</v>
      </c>
      <c r="H78" s="77">
        <v>0</v>
      </c>
      <c r="I78" s="77">
        <v>0</v>
      </c>
      <c r="J78" s="310">
        <v>170</v>
      </c>
      <c r="K78" s="77">
        <v>0</v>
      </c>
      <c r="L78" s="77">
        <v>0</v>
      </c>
      <c r="N78" s="30" t="s">
        <v>7</v>
      </c>
      <c r="O78" s="77">
        <f t="shared" si="29"/>
        <v>0</v>
      </c>
      <c r="P78" s="77">
        <f t="shared" si="27"/>
        <v>0</v>
      </c>
      <c r="Q78" s="77">
        <f t="shared" si="27"/>
        <v>0</v>
      </c>
      <c r="R78" s="77">
        <f t="shared" si="27"/>
        <v>0</v>
      </c>
      <c r="S78" s="77">
        <f t="shared" si="27"/>
        <v>0</v>
      </c>
      <c r="T78" s="77">
        <f t="shared" si="27"/>
        <v>0</v>
      </c>
      <c r="U78" s="77">
        <f t="shared" si="27"/>
        <v>0</v>
      </c>
      <c r="V78" s="310">
        <f t="shared" si="27"/>
        <v>170</v>
      </c>
      <c r="W78" s="77">
        <f t="shared" si="27"/>
        <v>0</v>
      </c>
      <c r="X78" s="77">
        <f t="shared" si="27"/>
        <v>0</v>
      </c>
      <c r="Z78" s="30" t="s">
        <v>7</v>
      </c>
      <c r="AA78" s="90">
        <f t="shared" si="30"/>
        <v>0</v>
      </c>
      <c r="AB78" s="90"/>
      <c r="AC78" s="90">
        <f t="shared" si="28"/>
        <v>0</v>
      </c>
      <c r="AD78" s="90"/>
      <c r="AE78" s="90"/>
      <c r="AF78" s="90">
        <f t="shared" si="28"/>
        <v>0</v>
      </c>
      <c r="AG78" s="90"/>
      <c r="AH78" s="311">
        <f t="shared" si="28"/>
        <v>1</v>
      </c>
      <c r="AI78" s="90">
        <f t="shared" si="28"/>
        <v>0</v>
      </c>
      <c r="AJ78" s="90"/>
    </row>
    <row r="79" spans="1:36" ht="30" customHeight="1" x14ac:dyDescent="0.2">
      <c r="A79" s="5"/>
      <c r="B79" s="30" t="s">
        <v>8</v>
      </c>
      <c r="C79" s="77">
        <v>0</v>
      </c>
      <c r="D79" s="77">
        <v>0</v>
      </c>
      <c r="E79" s="77">
        <v>0</v>
      </c>
      <c r="F79" s="78">
        <v>0</v>
      </c>
      <c r="G79" s="77">
        <v>0</v>
      </c>
      <c r="H79" s="77">
        <v>0</v>
      </c>
      <c r="I79" s="77">
        <v>0</v>
      </c>
      <c r="J79" s="77">
        <v>0</v>
      </c>
      <c r="K79" s="77">
        <v>0</v>
      </c>
      <c r="L79" s="77">
        <v>0</v>
      </c>
      <c r="N79" s="30" t="s">
        <v>8</v>
      </c>
      <c r="O79" s="77">
        <f t="shared" si="29"/>
        <v>0</v>
      </c>
      <c r="P79" s="77">
        <f t="shared" si="27"/>
        <v>0</v>
      </c>
      <c r="Q79" s="77">
        <f t="shared" si="27"/>
        <v>0</v>
      </c>
      <c r="R79" s="77">
        <f t="shared" si="27"/>
        <v>0</v>
      </c>
      <c r="S79" s="77">
        <f t="shared" si="27"/>
        <v>0</v>
      </c>
      <c r="T79" s="77">
        <f t="shared" si="27"/>
        <v>0</v>
      </c>
      <c r="U79" s="77">
        <f t="shared" si="27"/>
        <v>0</v>
      </c>
      <c r="V79" s="77">
        <f t="shared" si="27"/>
        <v>0</v>
      </c>
      <c r="W79" s="77">
        <f t="shared" si="27"/>
        <v>0</v>
      </c>
      <c r="X79" s="77">
        <f t="shared" si="27"/>
        <v>0</v>
      </c>
      <c r="Z79" s="30" t="s">
        <v>8</v>
      </c>
      <c r="AA79" s="90">
        <f t="shared" si="30"/>
        <v>0</v>
      </c>
      <c r="AB79" s="90"/>
      <c r="AC79" s="90">
        <f t="shared" si="28"/>
        <v>0</v>
      </c>
      <c r="AD79" s="90"/>
      <c r="AE79" s="90"/>
      <c r="AF79" s="90">
        <f t="shared" si="28"/>
        <v>0</v>
      </c>
      <c r="AG79" s="90"/>
      <c r="AH79" s="90"/>
      <c r="AI79" s="90">
        <f t="shared" si="28"/>
        <v>0</v>
      </c>
      <c r="AJ79" s="90"/>
    </row>
    <row r="80" spans="1:36" ht="31.5" customHeight="1" x14ac:dyDescent="0.2">
      <c r="A80" s="5"/>
      <c r="B80" s="30" t="s">
        <v>9</v>
      </c>
      <c r="C80" s="77">
        <v>0</v>
      </c>
      <c r="D80" s="77">
        <v>0</v>
      </c>
      <c r="E80" s="77">
        <v>0</v>
      </c>
      <c r="F80" s="78">
        <v>0</v>
      </c>
      <c r="G80" s="77">
        <v>0</v>
      </c>
      <c r="H80" s="77">
        <v>0</v>
      </c>
      <c r="I80" s="77">
        <v>0</v>
      </c>
      <c r="J80" s="77">
        <v>0</v>
      </c>
      <c r="K80" s="77">
        <v>0</v>
      </c>
      <c r="L80" s="77">
        <v>0</v>
      </c>
      <c r="N80" s="30" t="s">
        <v>9</v>
      </c>
      <c r="O80" s="77">
        <f t="shared" si="29"/>
        <v>0</v>
      </c>
      <c r="P80" s="77">
        <f t="shared" si="27"/>
        <v>0</v>
      </c>
      <c r="Q80" s="77">
        <f t="shared" si="27"/>
        <v>0</v>
      </c>
      <c r="R80" s="77">
        <f t="shared" si="27"/>
        <v>0</v>
      </c>
      <c r="S80" s="77">
        <f t="shared" si="27"/>
        <v>0</v>
      </c>
      <c r="T80" s="77">
        <f t="shared" si="27"/>
        <v>0</v>
      </c>
      <c r="U80" s="77">
        <f t="shared" si="27"/>
        <v>0</v>
      </c>
      <c r="V80" s="77">
        <f t="shared" si="27"/>
        <v>0</v>
      </c>
      <c r="W80" s="77">
        <f t="shared" si="27"/>
        <v>0</v>
      </c>
      <c r="X80" s="77">
        <f t="shared" si="27"/>
        <v>0</v>
      </c>
      <c r="Z80" s="30" t="s">
        <v>9</v>
      </c>
      <c r="AA80" s="90">
        <f t="shared" si="30"/>
        <v>0</v>
      </c>
      <c r="AB80" s="90">
        <f t="shared" si="28"/>
        <v>0</v>
      </c>
      <c r="AC80" s="90"/>
      <c r="AD80" s="90">
        <f t="shared" si="28"/>
        <v>0</v>
      </c>
      <c r="AE80" s="90"/>
      <c r="AF80" s="90">
        <f t="shared" si="28"/>
        <v>0</v>
      </c>
      <c r="AG80" s="90"/>
      <c r="AH80" s="90"/>
      <c r="AI80" s="90"/>
      <c r="AJ80" s="90"/>
    </row>
    <row r="81" spans="1:36" ht="33.75" customHeight="1" x14ac:dyDescent="0.2">
      <c r="A81" s="5"/>
      <c r="B81" s="30" t="s">
        <v>10</v>
      </c>
      <c r="C81" s="107">
        <v>0</v>
      </c>
      <c r="D81" s="107">
        <v>0</v>
      </c>
      <c r="E81" s="107">
        <v>0</v>
      </c>
      <c r="F81" s="108">
        <v>0</v>
      </c>
      <c r="G81" s="107">
        <v>0</v>
      </c>
      <c r="H81" s="107">
        <v>0</v>
      </c>
      <c r="I81" s="107">
        <v>0</v>
      </c>
      <c r="J81" s="107">
        <v>0</v>
      </c>
      <c r="K81" s="107">
        <v>0</v>
      </c>
      <c r="L81" s="107">
        <v>0</v>
      </c>
      <c r="N81" s="30" t="s">
        <v>10</v>
      </c>
      <c r="O81" s="77">
        <f t="shared" si="29"/>
        <v>0</v>
      </c>
      <c r="P81" s="77">
        <f t="shared" si="27"/>
        <v>0</v>
      </c>
      <c r="Q81" s="77">
        <f t="shared" si="27"/>
        <v>0</v>
      </c>
      <c r="R81" s="77">
        <f t="shared" si="27"/>
        <v>0</v>
      </c>
      <c r="S81" s="77">
        <f t="shared" si="27"/>
        <v>0</v>
      </c>
      <c r="T81" s="77">
        <f t="shared" si="27"/>
        <v>0</v>
      </c>
      <c r="U81" s="310">
        <f t="shared" si="27"/>
        <v>1.1000000000000001</v>
      </c>
      <c r="V81" s="77">
        <f t="shared" si="27"/>
        <v>0</v>
      </c>
      <c r="W81" s="77">
        <f t="shared" si="27"/>
        <v>0</v>
      </c>
      <c r="X81" s="77">
        <f t="shared" si="27"/>
        <v>0</v>
      </c>
      <c r="Z81" s="30" t="s">
        <v>10</v>
      </c>
      <c r="AA81" s="90"/>
      <c r="AB81" s="90"/>
      <c r="AC81" s="90"/>
      <c r="AD81" s="90"/>
      <c r="AE81" s="90"/>
      <c r="AF81" s="90"/>
      <c r="AG81" s="311">
        <f t="shared" si="28"/>
        <v>0.30555555555555558</v>
      </c>
      <c r="AH81" s="90"/>
      <c r="AI81" s="90"/>
      <c r="AJ81" s="90"/>
    </row>
    <row r="82" spans="1:36" ht="33.75" customHeight="1" x14ac:dyDescent="0.2">
      <c r="A82" s="5"/>
      <c r="B82" s="69" t="s">
        <v>95</v>
      </c>
      <c r="C82" s="107">
        <v>0</v>
      </c>
      <c r="D82" s="107">
        <v>0</v>
      </c>
      <c r="E82" s="107">
        <v>0</v>
      </c>
      <c r="F82" s="108">
        <v>0</v>
      </c>
      <c r="G82" s="107">
        <v>0</v>
      </c>
      <c r="H82" s="107">
        <v>0</v>
      </c>
      <c r="I82" s="107">
        <v>0</v>
      </c>
      <c r="J82" s="107">
        <v>0</v>
      </c>
      <c r="K82" s="107">
        <v>0</v>
      </c>
      <c r="L82" s="107">
        <v>0</v>
      </c>
      <c r="N82" s="69" t="s">
        <v>95</v>
      </c>
      <c r="O82" s="77">
        <f t="shared" si="29"/>
        <v>0</v>
      </c>
      <c r="P82" s="77">
        <f t="shared" si="27"/>
        <v>0</v>
      </c>
      <c r="Q82" s="77">
        <f t="shared" si="27"/>
        <v>0</v>
      </c>
      <c r="R82" s="77">
        <f t="shared" si="27"/>
        <v>0</v>
      </c>
      <c r="S82" s="77">
        <f t="shared" si="27"/>
        <v>0</v>
      </c>
      <c r="T82" s="77">
        <f t="shared" si="27"/>
        <v>0</v>
      </c>
      <c r="U82" s="77">
        <f t="shared" si="27"/>
        <v>0</v>
      </c>
      <c r="V82" s="77">
        <f t="shared" si="27"/>
        <v>0</v>
      </c>
      <c r="W82" s="77">
        <f t="shared" si="27"/>
        <v>0</v>
      </c>
      <c r="X82" s="77">
        <f t="shared" si="27"/>
        <v>0</v>
      </c>
      <c r="Z82" s="69" t="s">
        <v>95</v>
      </c>
      <c r="AA82" s="90">
        <f t="shared" si="30"/>
        <v>0</v>
      </c>
      <c r="AB82" s="90"/>
      <c r="AC82" s="90"/>
      <c r="AD82" s="90"/>
      <c r="AE82" s="90"/>
      <c r="AF82" s="90">
        <f t="shared" si="28"/>
        <v>0</v>
      </c>
      <c r="AG82" s="90"/>
      <c r="AH82" s="90"/>
      <c r="AI82" s="90">
        <f t="shared" si="28"/>
        <v>0</v>
      </c>
      <c r="AJ82" s="90"/>
    </row>
    <row r="83" spans="1:36" ht="33.75" customHeight="1" x14ac:dyDescent="0.2">
      <c r="A83" s="5"/>
      <c r="B83" s="69" t="s">
        <v>98</v>
      </c>
      <c r="C83" s="107">
        <v>0</v>
      </c>
      <c r="D83" s="107">
        <v>0</v>
      </c>
      <c r="E83" s="107">
        <v>0</v>
      </c>
      <c r="F83" s="108">
        <v>0</v>
      </c>
      <c r="G83" s="107">
        <v>0</v>
      </c>
      <c r="H83" s="107">
        <v>0</v>
      </c>
      <c r="I83" s="107">
        <v>0</v>
      </c>
      <c r="J83" s="107">
        <v>0</v>
      </c>
      <c r="K83" s="107">
        <v>0</v>
      </c>
      <c r="L83" s="107">
        <v>0</v>
      </c>
      <c r="N83" s="69" t="s">
        <v>98</v>
      </c>
      <c r="O83" s="77">
        <f t="shared" si="29"/>
        <v>0</v>
      </c>
      <c r="P83" s="77">
        <f t="shared" si="27"/>
        <v>0</v>
      </c>
      <c r="Q83" s="77">
        <f t="shared" si="27"/>
        <v>0</v>
      </c>
      <c r="R83" s="77">
        <f t="shared" si="27"/>
        <v>0</v>
      </c>
      <c r="S83" s="77">
        <f t="shared" si="27"/>
        <v>0</v>
      </c>
      <c r="T83" s="77">
        <f t="shared" si="27"/>
        <v>0</v>
      </c>
      <c r="U83" s="77">
        <f t="shared" si="27"/>
        <v>0</v>
      </c>
      <c r="V83" s="77">
        <f t="shared" si="27"/>
        <v>0</v>
      </c>
      <c r="W83" s="77">
        <f t="shared" si="27"/>
        <v>0</v>
      </c>
      <c r="X83" s="77">
        <f t="shared" si="27"/>
        <v>0</v>
      </c>
      <c r="Z83" s="69" t="s">
        <v>98</v>
      </c>
      <c r="AA83" s="90">
        <f t="shared" si="30"/>
        <v>0</v>
      </c>
      <c r="AB83" s="90"/>
      <c r="AC83" s="90"/>
      <c r="AD83" s="90">
        <f t="shared" si="28"/>
        <v>0</v>
      </c>
      <c r="AE83" s="90"/>
      <c r="AF83" s="90"/>
      <c r="AG83" s="90"/>
      <c r="AH83" s="90"/>
      <c r="AI83" s="90">
        <f t="shared" si="28"/>
        <v>0</v>
      </c>
      <c r="AJ83" s="90"/>
    </row>
    <row r="84" spans="1:36" ht="33.75" customHeight="1" x14ac:dyDescent="0.2">
      <c r="A84" s="5"/>
      <c r="B84" s="69" t="s">
        <v>97</v>
      </c>
      <c r="C84" s="107">
        <v>0</v>
      </c>
      <c r="D84" s="107">
        <v>0</v>
      </c>
      <c r="E84" s="107">
        <v>0</v>
      </c>
      <c r="F84" s="108">
        <v>0</v>
      </c>
      <c r="G84" s="107">
        <v>0</v>
      </c>
      <c r="H84" s="107">
        <v>0</v>
      </c>
      <c r="I84" s="107">
        <v>0</v>
      </c>
      <c r="J84" s="107">
        <v>0</v>
      </c>
      <c r="K84" s="107">
        <v>0</v>
      </c>
      <c r="L84" s="107">
        <v>0</v>
      </c>
      <c r="N84" s="69" t="s">
        <v>97</v>
      </c>
      <c r="O84" s="77">
        <f t="shared" si="29"/>
        <v>0</v>
      </c>
      <c r="P84" s="77">
        <f t="shared" si="27"/>
        <v>0</v>
      </c>
      <c r="Q84" s="77">
        <f t="shared" si="27"/>
        <v>0</v>
      </c>
      <c r="R84" s="77">
        <f t="shared" si="27"/>
        <v>0</v>
      </c>
      <c r="S84" s="77">
        <f t="shared" si="27"/>
        <v>0</v>
      </c>
      <c r="T84" s="77">
        <f t="shared" si="27"/>
        <v>0</v>
      </c>
      <c r="U84" s="77">
        <f t="shared" si="27"/>
        <v>0</v>
      </c>
      <c r="V84" s="77">
        <f t="shared" si="27"/>
        <v>0</v>
      </c>
      <c r="W84" s="77">
        <f t="shared" si="27"/>
        <v>0</v>
      </c>
      <c r="X84" s="77">
        <f t="shared" si="27"/>
        <v>0</v>
      </c>
      <c r="Z84" s="69" t="s">
        <v>97</v>
      </c>
      <c r="AA84" s="90">
        <f t="shared" si="30"/>
        <v>0</v>
      </c>
      <c r="AB84" s="90"/>
      <c r="AC84" s="90"/>
      <c r="AD84" s="90">
        <f t="shared" si="28"/>
        <v>0</v>
      </c>
      <c r="AE84" s="90"/>
      <c r="AF84" s="90">
        <f t="shared" si="28"/>
        <v>0</v>
      </c>
      <c r="AG84" s="90"/>
      <c r="AH84" s="90"/>
      <c r="AI84" s="90"/>
      <c r="AJ84" s="90">
        <f t="shared" si="28"/>
        <v>0</v>
      </c>
    </row>
    <row r="85" spans="1:36" ht="33.75" customHeight="1" thickBot="1" x14ac:dyDescent="0.25">
      <c r="A85" s="5"/>
      <c r="B85" s="160" t="s">
        <v>96</v>
      </c>
      <c r="C85" s="107">
        <v>0</v>
      </c>
      <c r="D85" s="107">
        <v>0</v>
      </c>
      <c r="E85" s="107">
        <v>0</v>
      </c>
      <c r="F85" s="108">
        <v>0</v>
      </c>
      <c r="G85" s="107">
        <v>0</v>
      </c>
      <c r="H85" s="107">
        <v>0</v>
      </c>
      <c r="I85" s="107">
        <v>0</v>
      </c>
      <c r="J85" s="107">
        <v>0</v>
      </c>
      <c r="K85" s="107">
        <v>0</v>
      </c>
      <c r="L85" s="107">
        <v>0</v>
      </c>
      <c r="N85" s="160" t="s">
        <v>96</v>
      </c>
      <c r="O85" s="77">
        <f t="shared" si="29"/>
        <v>0</v>
      </c>
      <c r="P85" s="77">
        <f t="shared" si="27"/>
        <v>0</v>
      </c>
      <c r="Q85" s="77">
        <f t="shared" si="27"/>
        <v>0</v>
      </c>
      <c r="R85" s="77">
        <f t="shared" si="27"/>
        <v>0</v>
      </c>
      <c r="S85" s="77">
        <f t="shared" si="27"/>
        <v>0</v>
      </c>
      <c r="T85" s="77">
        <f t="shared" si="27"/>
        <v>0</v>
      </c>
      <c r="U85" s="77">
        <f t="shared" si="27"/>
        <v>0</v>
      </c>
      <c r="V85" s="77">
        <f t="shared" si="27"/>
        <v>0</v>
      </c>
      <c r="W85" s="77">
        <f t="shared" si="27"/>
        <v>0</v>
      </c>
      <c r="X85" s="77">
        <f t="shared" si="27"/>
        <v>0</v>
      </c>
      <c r="Z85" s="160" t="s">
        <v>96</v>
      </c>
      <c r="AA85" s="90"/>
      <c r="AB85" s="90"/>
      <c r="AC85" s="90"/>
      <c r="AD85" s="90"/>
      <c r="AE85" s="90"/>
      <c r="AF85" s="90"/>
      <c r="AG85" s="90"/>
      <c r="AH85" s="90">
        <f t="shared" si="28"/>
        <v>0</v>
      </c>
      <c r="AI85" s="90">
        <f t="shared" si="28"/>
        <v>0</v>
      </c>
      <c r="AJ85" s="90"/>
    </row>
    <row r="86" spans="1:36" ht="16.5" thickBot="1" x14ac:dyDescent="0.3">
      <c r="A86" s="5"/>
      <c r="B86" s="31" t="s">
        <v>17</v>
      </c>
      <c r="C86" s="32">
        <f t="shared" ref="C86:K86" si="31">SUM(C71:C81)</f>
        <v>0</v>
      </c>
      <c r="D86" s="33">
        <f t="shared" si="31"/>
        <v>0</v>
      </c>
      <c r="E86" s="33">
        <f t="shared" si="31"/>
        <v>0</v>
      </c>
      <c r="F86" s="33">
        <f t="shared" si="31"/>
        <v>147</v>
      </c>
      <c r="G86" s="33">
        <f t="shared" si="31"/>
        <v>0</v>
      </c>
      <c r="H86" s="33">
        <f t="shared" si="31"/>
        <v>0</v>
      </c>
      <c r="I86" s="34">
        <f t="shared" si="31"/>
        <v>0</v>
      </c>
      <c r="J86" s="33">
        <f t="shared" si="31"/>
        <v>770</v>
      </c>
      <c r="K86" s="33">
        <f t="shared" si="31"/>
        <v>0</v>
      </c>
      <c r="L86" s="35"/>
      <c r="N86" s="31" t="s">
        <v>17</v>
      </c>
      <c r="O86" s="32">
        <f t="shared" ref="O86:W86" si="32">SUM(O71:O81)</f>
        <v>0</v>
      </c>
      <c r="P86" s="33">
        <f t="shared" si="32"/>
        <v>17</v>
      </c>
      <c r="Q86" s="33">
        <f t="shared" si="32"/>
        <v>0</v>
      </c>
      <c r="R86" s="33">
        <f t="shared" si="32"/>
        <v>147</v>
      </c>
      <c r="S86" s="33">
        <f t="shared" si="32"/>
        <v>0</v>
      </c>
      <c r="T86" s="33">
        <f t="shared" si="32"/>
        <v>0</v>
      </c>
      <c r="U86" s="34">
        <f t="shared" si="32"/>
        <v>1.1000000000000001</v>
      </c>
      <c r="V86" s="33">
        <f t="shared" si="32"/>
        <v>770</v>
      </c>
      <c r="W86" s="33">
        <f t="shared" si="32"/>
        <v>0</v>
      </c>
      <c r="X86" s="35"/>
      <c r="Z86" s="31" t="s">
        <v>17</v>
      </c>
      <c r="AA86" s="97">
        <f>O86/C22</f>
        <v>0</v>
      </c>
      <c r="AB86" s="97">
        <f t="shared" ref="AB86:AJ86" si="33">P86/D22</f>
        <v>0.16346153846153846</v>
      </c>
      <c r="AC86" s="97">
        <f t="shared" si="33"/>
        <v>0</v>
      </c>
      <c r="AD86" s="97">
        <f t="shared" si="33"/>
        <v>7.7593032462391128E-3</v>
      </c>
      <c r="AE86" s="97">
        <f t="shared" si="33"/>
        <v>0</v>
      </c>
      <c r="AF86" s="97">
        <f t="shared" si="33"/>
        <v>0</v>
      </c>
      <c r="AG86" s="97">
        <f t="shared" si="33"/>
        <v>0.30555555555555558</v>
      </c>
      <c r="AH86" s="97">
        <f t="shared" si="33"/>
        <v>0.24183417085427136</v>
      </c>
      <c r="AI86" s="97">
        <f t="shared" si="33"/>
        <v>0</v>
      </c>
      <c r="AJ86" s="97">
        <f t="shared" si="33"/>
        <v>0</v>
      </c>
    </row>
  </sheetData>
  <mergeCells count="11">
    <mergeCell ref="C68:L68"/>
    <mergeCell ref="O68:X68"/>
    <mergeCell ref="AA68:AJ68"/>
    <mergeCell ref="AA47:AJ47"/>
    <mergeCell ref="C4:L4"/>
    <mergeCell ref="B2:K2"/>
    <mergeCell ref="B3:E3"/>
    <mergeCell ref="C26:L26"/>
    <mergeCell ref="C47:L47"/>
    <mergeCell ref="O26:X26"/>
    <mergeCell ref="O47:X47"/>
  </mergeCells>
  <phoneticPr fontId="5" type="noConversion"/>
  <dataValidations count="1">
    <dataValidation allowBlank="1" showInputMessage="1" showErrorMessage="1" promptTitle="Project Name" prompt="Please enter the name of the project being funded by GBF" sqref="N33:N39 B33:B39 B11:B17 B54:B60 N54:N60 Z54:Z60 B75:B81 N75:N81 Z75:Z81" xr:uid="{66EEAE10-BC24-4043-9672-ADCA92AFD9F7}"/>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2F03E-E673-40D0-A413-D3437BD141ED}">
  <sheetPr>
    <tabColor theme="7" tint="0.59999389629810485"/>
  </sheetPr>
  <dimension ref="A15:X51"/>
  <sheetViews>
    <sheetView topLeftCell="A3" zoomScale="70" zoomScaleNormal="70" workbookViewId="0">
      <selection activeCell="L32" sqref="L32"/>
    </sheetView>
  </sheetViews>
  <sheetFormatPr defaultRowHeight="15" x14ac:dyDescent="0.2"/>
  <cols>
    <col min="1" max="1" width="36.6640625" customWidth="1"/>
    <col min="9" max="9" width="4" customWidth="1"/>
    <col min="10" max="10" width="15.6640625" customWidth="1"/>
    <col min="16" max="16" width="9.33203125" customWidth="1"/>
  </cols>
  <sheetData>
    <row r="15" spans="1:22" ht="15.75" thickBot="1" x14ac:dyDescent="0.25"/>
    <row r="16" spans="1:22" ht="16.5" thickBot="1" x14ac:dyDescent="0.25">
      <c r="A16" s="376" t="s">
        <v>74</v>
      </c>
      <c r="B16" s="377"/>
      <c r="C16" s="377"/>
      <c r="D16" s="377"/>
      <c r="E16" s="377"/>
      <c r="F16" s="377"/>
      <c r="G16" s="377"/>
      <c r="H16" s="378"/>
      <c r="U16" s="11"/>
      <c r="V16" s="11"/>
    </row>
    <row r="17" spans="1:22" ht="5.25" customHeight="1" thickBot="1" x14ac:dyDescent="0.25">
      <c r="A17" s="45"/>
      <c r="B17" s="3"/>
      <c r="C17" s="3"/>
      <c r="D17" s="3"/>
      <c r="E17" s="3"/>
      <c r="F17" s="3"/>
      <c r="G17" s="3"/>
      <c r="H17" s="4"/>
      <c r="U17" s="11"/>
      <c r="V17" s="11"/>
    </row>
    <row r="18" spans="1:22" ht="26.25" customHeight="1" x14ac:dyDescent="0.25">
      <c r="A18" s="9" t="s">
        <v>30</v>
      </c>
      <c r="B18" s="6"/>
      <c r="C18" s="6"/>
      <c r="D18" s="6"/>
      <c r="E18" s="6"/>
      <c r="F18" s="6"/>
      <c r="G18" s="6"/>
      <c r="H18" s="7"/>
      <c r="U18" s="11"/>
      <c r="V18" s="11"/>
    </row>
    <row r="19" spans="1:22" ht="6.75" customHeight="1" thickBot="1" x14ac:dyDescent="0.3">
      <c r="A19" s="55"/>
      <c r="B19" s="3"/>
      <c r="C19" s="3"/>
      <c r="D19" s="3"/>
      <c r="E19" s="3"/>
      <c r="F19" s="3"/>
      <c r="G19" s="3"/>
      <c r="H19" s="4"/>
      <c r="U19" s="11"/>
      <c r="V19" s="11"/>
    </row>
    <row r="20" spans="1:22" ht="24" customHeight="1" thickBot="1" x14ac:dyDescent="0.3">
      <c r="A20" s="36" t="s">
        <v>28</v>
      </c>
      <c r="B20" s="37" t="s">
        <v>32</v>
      </c>
      <c r="C20" s="38" t="s">
        <v>33</v>
      </c>
      <c r="D20" s="38" t="s">
        <v>34</v>
      </c>
      <c r="E20" s="38" t="s">
        <v>35</v>
      </c>
      <c r="F20" s="38" t="s">
        <v>36</v>
      </c>
      <c r="G20" s="38" t="s">
        <v>38</v>
      </c>
      <c r="H20" s="42"/>
      <c r="K20" s="11"/>
      <c r="L20" s="11"/>
      <c r="M20" s="11"/>
      <c r="U20" s="11"/>
      <c r="V20" s="11"/>
    </row>
    <row r="21" spans="1:22" ht="44.25" customHeight="1" x14ac:dyDescent="0.2">
      <c r="A21" s="53" t="s">
        <v>31</v>
      </c>
      <c r="B21" s="40"/>
      <c r="C21" s="40"/>
      <c r="D21" s="40"/>
      <c r="E21" s="41"/>
      <c r="F21" s="40"/>
      <c r="G21" s="40"/>
      <c r="H21" s="42"/>
      <c r="I21" s="118"/>
      <c r="K21" s="11"/>
      <c r="L21" s="11"/>
      <c r="M21" s="11"/>
      <c r="U21" s="11"/>
      <c r="V21" s="11"/>
    </row>
    <row r="22" spans="1:22" ht="44.25" customHeight="1" x14ac:dyDescent="0.2">
      <c r="A22" s="52" t="s">
        <v>37</v>
      </c>
      <c r="B22" s="48"/>
      <c r="C22" s="48"/>
      <c r="D22" s="48"/>
      <c r="E22" s="49"/>
      <c r="F22" s="48"/>
      <c r="G22" s="48"/>
      <c r="H22" s="42"/>
      <c r="I22" s="118"/>
      <c r="K22" s="11"/>
      <c r="L22" s="11"/>
      <c r="M22" s="11"/>
      <c r="U22" s="11"/>
      <c r="V22" s="11"/>
    </row>
    <row r="23" spans="1:22" ht="44.25" customHeight="1" x14ac:dyDescent="0.2">
      <c r="A23" s="53" t="s">
        <v>2</v>
      </c>
      <c r="B23" s="46"/>
      <c r="C23" s="46"/>
      <c r="D23" s="46"/>
      <c r="E23" s="47"/>
      <c r="F23" s="46"/>
      <c r="G23" s="46"/>
      <c r="H23" s="42"/>
      <c r="K23" s="11"/>
      <c r="L23" s="11"/>
      <c r="M23" s="11"/>
      <c r="U23" s="11"/>
      <c r="V23" s="11"/>
    </row>
    <row r="24" spans="1:22" ht="44.1" customHeight="1" x14ac:dyDescent="0.2">
      <c r="A24" s="52" t="s">
        <v>3</v>
      </c>
      <c r="B24" s="48"/>
      <c r="C24" s="48"/>
      <c r="D24" s="48"/>
      <c r="E24" s="49"/>
      <c r="F24" s="48"/>
      <c r="G24" s="48"/>
      <c r="H24" s="42"/>
    </row>
    <row r="25" spans="1:22" ht="50.25" customHeight="1" x14ac:dyDescent="0.2">
      <c r="A25" s="53" t="s">
        <v>120</v>
      </c>
      <c r="B25" s="50"/>
      <c r="C25" s="50"/>
      <c r="D25" s="50"/>
      <c r="E25" s="51"/>
      <c r="F25" s="50"/>
      <c r="G25" s="50"/>
      <c r="H25" s="42"/>
    </row>
    <row r="26" spans="1:22" ht="44.1" customHeight="1" x14ac:dyDescent="0.2">
      <c r="A26" s="52" t="s">
        <v>5</v>
      </c>
      <c r="B26" s="48"/>
      <c r="C26" s="48"/>
      <c r="D26" s="48"/>
      <c r="E26" s="49"/>
      <c r="F26" s="48"/>
      <c r="G26" s="48"/>
      <c r="H26" s="42"/>
    </row>
    <row r="27" spans="1:22" ht="43.5" customHeight="1" x14ac:dyDescent="0.2">
      <c r="A27" s="53" t="s">
        <v>6</v>
      </c>
      <c r="B27" s="50"/>
      <c r="C27" s="50"/>
      <c r="D27" s="50"/>
      <c r="E27" s="51"/>
      <c r="F27" s="50"/>
      <c r="G27" s="50"/>
      <c r="H27" s="42"/>
    </row>
    <row r="28" spans="1:22" ht="44.1" customHeight="1" x14ac:dyDescent="0.2">
      <c r="A28" s="52" t="s">
        <v>7</v>
      </c>
      <c r="B28" s="48"/>
      <c r="C28" s="48"/>
      <c r="D28" s="48"/>
      <c r="E28" s="49"/>
      <c r="F28" s="48"/>
      <c r="G28" s="48"/>
      <c r="H28" s="42"/>
    </row>
    <row r="29" spans="1:22" ht="44.1" customHeight="1" x14ac:dyDescent="0.2">
      <c r="A29" s="53" t="s">
        <v>8</v>
      </c>
      <c r="B29" s="50"/>
      <c r="C29" s="50"/>
      <c r="D29" s="50"/>
      <c r="E29" s="51"/>
      <c r="F29" s="50"/>
      <c r="G29" s="50"/>
      <c r="H29" s="42"/>
    </row>
    <row r="30" spans="1:22" ht="54" customHeight="1" x14ac:dyDescent="0.2">
      <c r="A30" s="52" t="s">
        <v>9</v>
      </c>
      <c r="B30" s="48"/>
      <c r="C30" s="48"/>
      <c r="D30" s="48"/>
      <c r="E30" s="49"/>
      <c r="F30" s="48"/>
      <c r="G30" s="48"/>
      <c r="H30" s="42"/>
    </row>
    <row r="31" spans="1:22" ht="44.1" customHeight="1" x14ac:dyDescent="0.2">
      <c r="A31" s="53" t="s">
        <v>10</v>
      </c>
      <c r="B31" s="50"/>
      <c r="C31" s="50"/>
      <c r="D31" s="50"/>
      <c r="E31" s="51"/>
      <c r="F31" s="50"/>
      <c r="G31" s="50"/>
      <c r="H31" s="42"/>
    </row>
    <row r="32" spans="1:22" ht="44.1" customHeight="1" x14ac:dyDescent="0.2">
      <c r="A32" s="52" t="s">
        <v>95</v>
      </c>
      <c r="B32" s="48"/>
      <c r="C32" s="48"/>
      <c r="D32" s="48"/>
      <c r="E32" s="49"/>
      <c r="F32" s="48"/>
      <c r="G32" s="48"/>
      <c r="H32" s="42"/>
    </row>
    <row r="33" spans="1:24" ht="44.1" customHeight="1" x14ac:dyDescent="0.2">
      <c r="A33" s="53" t="s">
        <v>98</v>
      </c>
      <c r="B33" s="50"/>
      <c r="C33" s="50"/>
      <c r="D33" s="50"/>
      <c r="E33" s="51"/>
      <c r="F33" s="50"/>
      <c r="G33" s="50"/>
      <c r="H33" s="42"/>
    </row>
    <row r="34" spans="1:24" ht="44.1" customHeight="1" x14ac:dyDescent="0.2">
      <c r="A34" s="52" t="s">
        <v>97</v>
      </c>
      <c r="B34" s="48"/>
      <c r="C34" s="48"/>
      <c r="D34" s="48"/>
      <c r="E34" s="49"/>
      <c r="F34" s="48"/>
      <c r="G34" s="48"/>
      <c r="H34" s="42"/>
    </row>
    <row r="35" spans="1:24" ht="44.1" customHeight="1" thickBot="1" x14ac:dyDescent="0.25">
      <c r="A35" s="220" t="s">
        <v>96</v>
      </c>
      <c r="B35" s="221"/>
      <c r="C35" s="221"/>
      <c r="D35" s="221"/>
      <c r="E35" s="222"/>
      <c r="F35" s="221"/>
      <c r="G35" s="221"/>
      <c r="H35" s="150"/>
    </row>
    <row r="36" spans="1:24" ht="15.75" thickBot="1" x14ac:dyDescent="0.25"/>
    <row r="37" spans="1:24" ht="39.75" customHeight="1" thickBot="1" x14ac:dyDescent="0.25">
      <c r="A37" s="376" t="s">
        <v>164</v>
      </c>
      <c r="B37" s="377"/>
      <c r="C37" s="377"/>
      <c r="D37" s="377"/>
      <c r="E37" s="377"/>
      <c r="F37" s="377"/>
      <c r="G37" s="377"/>
      <c r="H37" s="378"/>
    </row>
    <row r="38" spans="1:24" ht="4.5" customHeight="1" thickBot="1" x14ac:dyDescent="0.25"/>
    <row r="39" spans="1:24" ht="16.5" thickBot="1" x14ac:dyDescent="0.3">
      <c r="A39" s="202" t="s">
        <v>122</v>
      </c>
      <c r="B39" s="379" t="s">
        <v>123</v>
      </c>
      <c r="C39" s="380"/>
      <c r="D39" s="380"/>
      <c r="E39" s="380"/>
      <c r="F39" s="380"/>
      <c r="G39" s="380"/>
      <c r="H39" s="381"/>
    </row>
    <row r="40" spans="1:24" ht="52.5" thickBot="1" x14ac:dyDescent="0.3">
      <c r="A40" s="204"/>
      <c r="B40" s="205" t="s">
        <v>11</v>
      </c>
      <c r="C40" s="205" t="s">
        <v>12</v>
      </c>
      <c r="D40" s="205" t="s">
        <v>124</v>
      </c>
      <c r="E40" s="205" t="s">
        <v>125</v>
      </c>
      <c r="F40" s="206" t="s">
        <v>126</v>
      </c>
      <c r="G40" s="207" t="s">
        <v>127</v>
      </c>
      <c r="H40" s="208" t="s">
        <v>16</v>
      </c>
      <c r="J40" s="54"/>
      <c r="K40" s="54"/>
    </row>
    <row r="41" spans="1:24" ht="26.1" customHeight="1" thickBot="1" x14ac:dyDescent="0.3">
      <c r="A41" s="209" t="s">
        <v>26</v>
      </c>
      <c r="B41" s="210">
        <v>0</v>
      </c>
      <c r="C41" s="210">
        <v>168</v>
      </c>
      <c r="D41" s="210">
        <v>377</v>
      </c>
      <c r="E41" s="210">
        <v>273</v>
      </c>
      <c r="F41" s="210">
        <v>20</v>
      </c>
      <c r="G41" s="210">
        <v>100</v>
      </c>
      <c r="H41" s="93">
        <f>SUM(B41:G41)</f>
        <v>938</v>
      </c>
      <c r="J41" s="54"/>
    </row>
    <row r="42" spans="1:24" ht="26.1" customHeight="1" thickBot="1" x14ac:dyDescent="0.25">
      <c r="A42" s="211" t="s">
        <v>25</v>
      </c>
      <c r="B42" s="203"/>
      <c r="C42" s="203">
        <v>104</v>
      </c>
      <c r="D42" s="203">
        <v>0</v>
      </c>
      <c r="E42" s="203">
        <v>0</v>
      </c>
      <c r="F42" s="203">
        <v>0</v>
      </c>
      <c r="G42" s="203"/>
      <c r="H42" s="93">
        <f t="shared" ref="H42:H50" si="0">SUM(B42:G42)</f>
        <v>104</v>
      </c>
      <c r="I42" s="168"/>
      <c r="V42" s="11"/>
      <c r="W42" s="11"/>
      <c r="X42" s="11"/>
    </row>
    <row r="43" spans="1:24" ht="26.1" customHeight="1" thickBot="1" x14ac:dyDescent="0.25">
      <c r="A43" s="211" t="s">
        <v>24</v>
      </c>
      <c r="B43" s="203">
        <v>0</v>
      </c>
      <c r="C43" s="203">
        <v>6</v>
      </c>
      <c r="D43" s="203">
        <v>14</v>
      </c>
      <c r="E43" s="203">
        <v>20</v>
      </c>
      <c r="F43" s="203">
        <v>0</v>
      </c>
      <c r="G43" s="203"/>
      <c r="H43" s="93">
        <f t="shared" si="0"/>
        <v>40</v>
      </c>
      <c r="L43" s="11"/>
      <c r="M43" s="11"/>
      <c r="N43" s="11"/>
      <c r="V43" s="11"/>
      <c r="W43" s="11"/>
      <c r="X43" s="11"/>
    </row>
    <row r="44" spans="1:24" ht="26.1" customHeight="1" thickBot="1" x14ac:dyDescent="0.25">
      <c r="A44" s="211" t="s">
        <v>23</v>
      </c>
      <c r="B44" s="203">
        <v>0</v>
      </c>
      <c r="C44" s="214">
        <v>16249</v>
      </c>
      <c r="D44" s="203">
        <v>2696</v>
      </c>
      <c r="E44" s="203">
        <v>0</v>
      </c>
      <c r="F44" s="203">
        <v>0</v>
      </c>
      <c r="G44" s="203"/>
      <c r="H44" s="93">
        <f t="shared" si="0"/>
        <v>18945</v>
      </c>
      <c r="V44" s="11"/>
      <c r="W44" s="11"/>
      <c r="X44" s="11"/>
    </row>
    <row r="45" spans="1:24" ht="26.1" customHeight="1" thickBot="1" x14ac:dyDescent="0.25">
      <c r="A45" s="211" t="s">
        <v>22</v>
      </c>
      <c r="B45" s="203">
        <v>0</v>
      </c>
      <c r="C45" s="203">
        <v>30</v>
      </c>
      <c r="D45" s="203">
        <v>0</v>
      </c>
      <c r="E45" s="203">
        <v>0</v>
      </c>
      <c r="F45" s="203">
        <v>0</v>
      </c>
      <c r="G45" s="203"/>
      <c r="H45" s="93">
        <f t="shared" si="0"/>
        <v>30</v>
      </c>
      <c r="V45" s="11"/>
      <c r="W45" s="11"/>
    </row>
    <row r="46" spans="1:24" ht="26.1" customHeight="1" thickBot="1" x14ac:dyDescent="0.25">
      <c r="A46" s="211" t="s">
        <v>21</v>
      </c>
      <c r="B46" s="203">
        <v>0</v>
      </c>
      <c r="C46" s="203">
        <v>56</v>
      </c>
      <c r="D46" s="203">
        <v>104</v>
      </c>
      <c r="E46" s="203">
        <v>33</v>
      </c>
      <c r="F46" s="203">
        <v>5</v>
      </c>
      <c r="G46" s="203">
        <v>5</v>
      </c>
      <c r="H46" s="93">
        <f t="shared" si="0"/>
        <v>203</v>
      </c>
      <c r="V46" s="11"/>
      <c r="W46" s="11"/>
    </row>
    <row r="47" spans="1:24" ht="26.1" customHeight="1" thickBot="1" x14ac:dyDescent="0.25">
      <c r="A47" s="211" t="s">
        <v>20</v>
      </c>
      <c r="B47" s="203">
        <v>1.1000000000000001</v>
      </c>
      <c r="C47" s="203">
        <v>2.5</v>
      </c>
      <c r="D47" s="203">
        <v>0</v>
      </c>
      <c r="E47" s="203">
        <v>0</v>
      </c>
      <c r="F47" s="203">
        <v>0</v>
      </c>
      <c r="G47" s="203"/>
      <c r="H47" s="93">
        <f t="shared" si="0"/>
        <v>3.6</v>
      </c>
      <c r="V47" s="11"/>
      <c r="W47" s="11"/>
    </row>
    <row r="48" spans="1:24" ht="26.1" customHeight="1" thickBot="1" x14ac:dyDescent="0.25">
      <c r="A48" s="211" t="s">
        <v>19</v>
      </c>
      <c r="B48" s="203">
        <v>0</v>
      </c>
      <c r="C48" s="214">
        <v>3184</v>
      </c>
      <c r="D48" s="203">
        <v>0</v>
      </c>
      <c r="E48" s="203">
        <v>0</v>
      </c>
      <c r="F48" s="203">
        <v>0</v>
      </c>
      <c r="G48" s="203"/>
      <c r="H48" s="93">
        <f t="shared" si="0"/>
        <v>3184</v>
      </c>
      <c r="L48" s="219"/>
      <c r="V48" s="11"/>
      <c r="W48" s="11"/>
    </row>
    <row r="49" spans="1:23" ht="26.1" customHeight="1" thickBot="1" x14ac:dyDescent="0.25">
      <c r="A49" s="211" t="s">
        <v>18</v>
      </c>
      <c r="B49" s="203">
        <v>0</v>
      </c>
      <c r="C49" s="203">
        <v>148</v>
      </c>
      <c r="D49" s="203">
        <v>151</v>
      </c>
      <c r="E49" s="203">
        <v>50</v>
      </c>
      <c r="F49" s="203">
        <v>50</v>
      </c>
      <c r="G49" s="203">
        <v>350</v>
      </c>
      <c r="H49" s="93">
        <f t="shared" si="0"/>
        <v>749</v>
      </c>
      <c r="V49" s="11"/>
      <c r="W49" s="11"/>
    </row>
    <row r="50" spans="1:23" ht="26.1" customHeight="1" thickBot="1" x14ac:dyDescent="0.25">
      <c r="A50" s="212" t="s">
        <v>118</v>
      </c>
      <c r="B50" s="213">
        <v>0</v>
      </c>
      <c r="C50" s="213">
        <v>23</v>
      </c>
      <c r="D50" s="213">
        <v>0</v>
      </c>
      <c r="E50" s="213">
        <v>0</v>
      </c>
      <c r="F50" s="213">
        <v>0</v>
      </c>
      <c r="G50" s="213"/>
      <c r="H50" s="93">
        <f t="shared" si="0"/>
        <v>23</v>
      </c>
      <c r="V50" s="11"/>
      <c r="W50" s="11"/>
    </row>
    <row r="51" spans="1:23" ht="60" customHeight="1" x14ac:dyDescent="0.25">
      <c r="A51" s="56"/>
      <c r="B51" s="56"/>
      <c r="C51" s="56"/>
      <c r="D51" s="56"/>
      <c r="E51" s="56"/>
      <c r="F51" s="56"/>
      <c r="G51" s="56"/>
      <c r="H51" s="56"/>
      <c r="U51" s="11"/>
      <c r="V51" s="11"/>
    </row>
  </sheetData>
  <mergeCells count="3">
    <mergeCell ref="A16:H16"/>
    <mergeCell ref="B39:H39"/>
    <mergeCell ref="A37:H3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108B-7FD5-4273-828C-5599E4D448A4}">
  <dimension ref="A1:J16"/>
  <sheetViews>
    <sheetView workbookViewId="0">
      <selection activeCell="N14" sqref="N14"/>
    </sheetView>
  </sheetViews>
  <sheetFormatPr defaultRowHeight="15" x14ac:dyDescent="0.2"/>
  <cols>
    <col min="1" max="1" width="32.5546875" customWidth="1"/>
    <col min="2" max="10" width="10.77734375" customWidth="1"/>
  </cols>
  <sheetData>
    <row r="1" spans="1:10" ht="15.75" x14ac:dyDescent="0.25">
      <c r="A1" s="2" t="s">
        <v>27</v>
      </c>
    </row>
    <row r="2" spans="1:10" ht="15.75" thickBot="1" x14ac:dyDescent="0.25"/>
    <row r="3" spans="1:10" ht="52.5" thickBot="1" x14ac:dyDescent="0.3">
      <c r="A3" s="24" t="s">
        <v>13</v>
      </c>
      <c r="B3" s="27" t="s">
        <v>26</v>
      </c>
      <c r="C3" s="28" t="s">
        <v>25</v>
      </c>
      <c r="D3" s="28" t="s">
        <v>24</v>
      </c>
      <c r="E3" s="28" t="s">
        <v>23</v>
      </c>
      <c r="F3" s="28" t="s">
        <v>22</v>
      </c>
      <c r="G3" s="28" t="s">
        <v>21</v>
      </c>
      <c r="H3" s="28" t="s">
        <v>20</v>
      </c>
      <c r="I3" s="28" t="s">
        <v>19</v>
      </c>
      <c r="J3" s="29" t="s">
        <v>18</v>
      </c>
    </row>
    <row r="4" spans="1:10" ht="30" customHeight="1" x14ac:dyDescent="0.2">
      <c r="A4" s="10" t="s">
        <v>15</v>
      </c>
      <c r="B4" s="25">
        <v>0</v>
      </c>
      <c r="C4" s="25">
        <v>0</v>
      </c>
      <c r="D4" s="25">
        <v>0</v>
      </c>
      <c r="E4" s="26">
        <v>0</v>
      </c>
      <c r="F4" s="25">
        <v>0</v>
      </c>
      <c r="G4" s="25">
        <v>0</v>
      </c>
      <c r="H4" s="25">
        <v>0</v>
      </c>
      <c r="I4" s="25">
        <v>0</v>
      </c>
      <c r="J4" s="25"/>
    </row>
    <row r="5" spans="1:10" ht="30" customHeight="1" x14ac:dyDescent="0.2">
      <c r="A5" s="12" t="s">
        <v>1</v>
      </c>
      <c r="B5" s="15">
        <v>115</v>
      </c>
      <c r="C5" s="15">
        <v>0</v>
      </c>
      <c r="D5" s="15">
        <v>0</v>
      </c>
      <c r="E5" s="16">
        <v>0</v>
      </c>
      <c r="F5" s="15">
        <v>0</v>
      </c>
      <c r="G5" s="15">
        <v>0</v>
      </c>
      <c r="H5" s="15">
        <v>0</v>
      </c>
      <c r="I5" s="16">
        <v>1230</v>
      </c>
      <c r="J5" s="15">
        <v>500</v>
      </c>
    </row>
    <row r="6" spans="1:10" ht="30" customHeight="1" x14ac:dyDescent="0.2">
      <c r="A6" s="12" t="s">
        <v>2</v>
      </c>
      <c r="B6" s="15">
        <v>0</v>
      </c>
      <c r="C6" s="15">
        <v>0</v>
      </c>
      <c r="D6" s="15">
        <v>0</v>
      </c>
      <c r="E6" s="16">
        <v>0</v>
      </c>
      <c r="F6" s="15">
        <v>0</v>
      </c>
      <c r="G6" s="15">
        <v>0</v>
      </c>
      <c r="H6" s="15">
        <v>0</v>
      </c>
      <c r="I6" s="15">
        <v>0</v>
      </c>
      <c r="J6" s="15">
        <v>0</v>
      </c>
    </row>
    <row r="7" spans="1:10" ht="30" customHeight="1" x14ac:dyDescent="0.2">
      <c r="A7" s="12" t="s">
        <v>3</v>
      </c>
      <c r="B7" s="15">
        <v>174</v>
      </c>
      <c r="C7" s="15">
        <v>53</v>
      </c>
      <c r="D7" s="15">
        <v>34</v>
      </c>
      <c r="E7" s="16">
        <v>2696</v>
      </c>
      <c r="F7" s="15">
        <v>0</v>
      </c>
      <c r="G7" s="15">
        <v>0</v>
      </c>
      <c r="H7" s="15">
        <v>0</v>
      </c>
      <c r="I7" s="15">
        <v>0</v>
      </c>
      <c r="J7" s="15">
        <v>0</v>
      </c>
    </row>
    <row r="8" spans="1:10" ht="30" customHeight="1" x14ac:dyDescent="0.2">
      <c r="A8" s="12" t="s">
        <v>4</v>
      </c>
      <c r="B8" s="15">
        <v>44</v>
      </c>
      <c r="C8" s="15">
        <v>0</v>
      </c>
      <c r="D8" s="15">
        <v>0</v>
      </c>
      <c r="E8" s="16">
        <v>147</v>
      </c>
      <c r="F8" s="15">
        <v>30</v>
      </c>
      <c r="G8" s="15">
        <v>22</v>
      </c>
      <c r="H8" s="15">
        <v>0</v>
      </c>
      <c r="I8" s="15">
        <v>0</v>
      </c>
      <c r="J8" s="15">
        <v>0</v>
      </c>
    </row>
    <row r="9" spans="1:10" ht="30" customHeight="1" x14ac:dyDescent="0.2">
      <c r="A9" s="10" t="s">
        <v>5</v>
      </c>
      <c r="B9" s="15">
        <v>420</v>
      </c>
      <c r="C9" s="15">
        <v>30</v>
      </c>
      <c r="D9" s="15">
        <v>0</v>
      </c>
      <c r="E9" s="16">
        <v>8745</v>
      </c>
      <c r="F9" s="15">
        <v>0</v>
      </c>
      <c r="G9" s="15">
        <v>130</v>
      </c>
      <c r="H9" s="15">
        <v>0</v>
      </c>
      <c r="I9" s="15">
        <v>0</v>
      </c>
      <c r="J9" s="15">
        <v>0</v>
      </c>
    </row>
    <row r="10" spans="1:10" ht="30" customHeight="1" x14ac:dyDescent="0.2">
      <c r="A10" s="10" t="s">
        <v>6</v>
      </c>
      <c r="B10" s="15">
        <v>57</v>
      </c>
      <c r="C10" s="15">
        <v>0</v>
      </c>
      <c r="D10" s="15">
        <v>0</v>
      </c>
      <c r="E10" s="16">
        <v>0</v>
      </c>
      <c r="F10" s="15">
        <v>0</v>
      </c>
      <c r="G10" s="15">
        <v>43</v>
      </c>
      <c r="H10" s="15">
        <v>0</v>
      </c>
      <c r="I10" s="15">
        <v>600</v>
      </c>
      <c r="J10" s="15">
        <v>32</v>
      </c>
    </row>
    <row r="11" spans="1:10" ht="30" customHeight="1" x14ac:dyDescent="0.2">
      <c r="A11" s="10" t="s">
        <v>7</v>
      </c>
      <c r="B11" s="15">
        <v>30</v>
      </c>
      <c r="C11" s="15">
        <v>0</v>
      </c>
      <c r="D11" s="15">
        <v>5</v>
      </c>
      <c r="E11" s="16">
        <v>0</v>
      </c>
      <c r="F11" s="15">
        <v>0</v>
      </c>
      <c r="G11" s="15">
        <v>5</v>
      </c>
      <c r="H11" s="15">
        <v>0</v>
      </c>
      <c r="I11" s="15">
        <v>170</v>
      </c>
      <c r="J11" s="15">
        <v>66</v>
      </c>
    </row>
    <row r="12" spans="1:10" ht="30" customHeight="1" x14ac:dyDescent="0.2">
      <c r="A12" s="10" t="s">
        <v>8</v>
      </c>
      <c r="B12" s="15">
        <v>60</v>
      </c>
      <c r="C12" s="15">
        <v>0</v>
      </c>
      <c r="D12" s="15">
        <v>1</v>
      </c>
      <c r="E12" s="16">
        <v>0</v>
      </c>
      <c r="F12" s="15">
        <v>0</v>
      </c>
      <c r="G12" s="15">
        <v>5</v>
      </c>
      <c r="H12" s="15">
        <v>0</v>
      </c>
      <c r="I12" s="15">
        <v>0</v>
      </c>
      <c r="J12" s="15">
        <v>50</v>
      </c>
    </row>
    <row r="13" spans="1:10" ht="30" customHeight="1" x14ac:dyDescent="0.2">
      <c r="A13" s="10" t="s">
        <v>9</v>
      </c>
      <c r="B13" s="15">
        <v>60</v>
      </c>
      <c r="C13" s="15">
        <v>14</v>
      </c>
      <c r="D13" s="15">
        <v>0</v>
      </c>
      <c r="E13" s="16">
        <v>12000</v>
      </c>
      <c r="F13" s="15">
        <v>0</v>
      </c>
      <c r="G13" s="15">
        <v>21</v>
      </c>
      <c r="H13" s="15">
        <v>0</v>
      </c>
      <c r="I13" s="15">
        <v>0</v>
      </c>
      <c r="J13" s="15">
        <v>0</v>
      </c>
    </row>
    <row r="14" spans="1:10" ht="30" customHeight="1" x14ac:dyDescent="0.2">
      <c r="A14" s="10" t="s">
        <v>10</v>
      </c>
      <c r="B14" s="15">
        <v>0</v>
      </c>
      <c r="C14" s="15">
        <v>0</v>
      </c>
      <c r="D14" s="15">
        <v>0</v>
      </c>
      <c r="E14" s="16">
        <v>0</v>
      </c>
      <c r="F14" s="15">
        <v>0</v>
      </c>
      <c r="G14" s="15">
        <v>0</v>
      </c>
      <c r="H14" s="15">
        <v>3.6</v>
      </c>
      <c r="I14" s="15">
        <v>0</v>
      </c>
      <c r="J14" s="15">
        <v>0</v>
      </c>
    </row>
    <row r="15" spans="1:10" ht="30" customHeight="1" thickBot="1" x14ac:dyDescent="0.25">
      <c r="A15" s="14" t="s">
        <v>14</v>
      </c>
      <c r="B15" s="18">
        <v>0</v>
      </c>
      <c r="C15" s="18">
        <v>0</v>
      </c>
      <c r="D15" s="18">
        <v>0</v>
      </c>
      <c r="E15" s="19">
        <v>0</v>
      </c>
      <c r="F15" s="18">
        <v>0</v>
      </c>
      <c r="G15" s="18">
        <v>0</v>
      </c>
      <c r="H15" s="18">
        <v>0</v>
      </c>
      <c r="I15" s="18">
        <v>0</v>
      </c>
      <c r="J15" s="18">
        <v>0</v>
      </c>
    </row>
    <row r="16" spans="1:10" ht="16.5" thickBot="1" x14ac:dyDescent="0.3">
      <c r="A16" s="17" t="s">
        <v>17</v>
      </c>
      <c r="B16" s="20">
        <f>SUM(B4:B15)</f>
        <v>960</v>
      </c>
      <c r="C16" s="21">
        <f t="shared" ref="C16:J16" si="0">SUM(C4:C15)</f>
        <v>97</v>
      </c>
      <c r="D16" s="21">
        <f t="shared" si="0"/>
        <v>40</v>
      </c>
      <c r="E16" s="21">
        <f t="shared" si="0"/>
        <v>23588</v>
      </c>
      <c r="F16" s="21">
        <f t="shared" si="0"/>
        <v>30</v>
      </c>
      <c r="G16" s="21">
        <f t="shared" si="0"/>
        <v>226</v>
      </c>
      <c r="H16" s="22">
        <f t="shared" si="0"/>
        <v>3.6</v>
      </c>
      <c r="I16" s="21">
        <f t="shared" si="0"/>
        <v>2000</v>
      </c>
      <c r="J16" s="23">
        <f t="shared" si="0"/>
        <v>648</v>
      </c>
    </row>
  </sheetData>
  <dataValidations count="1">
    <dataValidation allowBlank="1" showInputMessage="1" showErrorMessage="1" promptTitle="Project Name" prompt="Please enter the name of the project being funded by GBF" sqref="A8:A15" xr:uid="{3E6E1F44-601F-428E-97E1-751586F1E57B}"/>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FAB2F-E49F-411C-8E2B-0B6315103FC7}">
  <ds:schemaRefs>
    <ds:schemaRef ds:uri="http://schemas.microsoft.com/sharepoint/v3/contenttype/forms"/>
  </ds:schemaRefs>
</ds:datastoreItem>
</file>

<file path=customXml/itemProps2.xml><?xml version="1.0" encoding="utf-8"?>
<ds:datastoreItem xmlns:ds="http://schemas.openxmlformats.org/officeDocument/2006/customXml" ds:itemID="{F6A08BC7-7E70-4783-A9B5-2B08536F52F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http://purl.org/dc/terms/"/>
    <ds:schemaRef ds:uri="http://schemas.openxmlformats.org/package/2006/metadata/core-properties"/>
    <ds:schemaRef ds:uri="4fe774bf-2ae7-4840-9274-50cab5c89924"/>
    <ds:schemaRef ds:uri="http://www.w3.org/XML/1998/namespace"/>
    <ds:schemaRef ds:uri="http://purl.org/dc/dcmitype/"/>
  </ds:schemaRefs>
</ds:datastoreItem>
</file>

<file path=customXml/itemProps3.xml><?xml version="1.0" encoding="utf-8"?>
<ds:datastoreItem xmlns:ds="http://schemas.openxmlformats.org/officeDocument/2006/customXml" ds:itemID="{AA59B4E1-E987-47E3-A580-D12611539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GBF Projects - progress</vt:lpstr>
      <vt:lpstr>By District</vt:lpstr>
      <vt:lpstr>GBF and Match - Totals</vt:lpstr>
      <vt:lpstr>GBF and Match - by Quarter</vt:lpstr>
      <vt:lpstr>GBF Outputs </vt:lpstr>
      <vt:lpstr>Forecast</vt:lpstr>
      <vt:lpstr>GBF Outputs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Palphreyman, Sharon (Corporate)</dc:creator>
  <cp:lastModifiedBy>Palphreyman, Sharon (Corporate)</cp:lastModifiedBy>
  <cp:lastPrinted>2021-11-02T18:24:41Z</cp:lastPrinted>
  <dcterms:created xsi:type="dcterms:W3CDTF">2021-01-25T14:50:40Z</dcterms:created>
  <dcterms:modified xsi:type="dcterms:W3CDTF">2021-11-23T09:17:26Z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