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emp5sc\OneDrive - Staffordshire County Council\Board Meeting 15th October\"/>
    </mc:Choice>
  </mc:AlternateContent>
  <xr:revisionPtr revIDLastSave="0" documentId="8_{E9F67DC1-9393-49A8-A92E-175F8E99D132}" xr6:coauthVersionLast="45" xr6:coauthVersionMax="45" xr10:uidLastSave="{00000000-0000-0000-0000-000000000000}"/>
  <bookViews>
    <workbookView xWindow="-120" yWindow="-120" windowWidth="20730" windowHeight="11160" xr2:uid="{15A14D80-20A0-40A2-A69C-FCC3340379BC}"/>
  </bookViews>
  <sheets>
    <sheet name="2020-21 SSLEP Dashboar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1" i="1" l="1"/>
  <c r="E90" i="1"/>
  <c r="E88" i="1"/>
  <c r="E87" i="1"/>
  <c r="E89" i="1" s="1"/>
  <c r="E86" i="1"/>
  <c r="AI68" i="1"/>
  <c r="AI67" i="1"/>
  <c r="AI71" i="1" s="1"/>
  <c r="AJ41" i="1"/>
  <c r="AI41" i="1"/>
  <c r="AH41" i="1"/>
  <c r="AJ40" i="1"/>
  <c r="AI40" i="1"/>
  <c r="AH40" i="1"/>
  <c r="AJ39" i="1"/>
  <c r="AI39" i="1"/>
  <c r="AH39" i="1"/>
  <c r="AJ38" i="1"/>
  <c r="AI38" i="1"/>
  <c r="AH38" i="1"/>
  <c r="AJ37" i="1"/>
  <c r="AI37" i="1"/>
  <c r="AH37" i="1"/>
  <c r="AJ36" i="1"/>
  <c r="AI36" i="1"/>
  <c r="AH36" i="1"/>
  <c r="J17" i="1"/>
  <c r="H17" i="1"/>
  <c r="F17" i="1"/>
  <c r="L17" i="1" s="1"/>
  <c r="J14" i="1"/>
  <c r="H14" i="1"/>
  <c r="F14" i="1"/>
  <c r="L14" i="1" s="1"/>
  <c r="J11" i="1"/>
  <c r="H11" i="1"/>
  <c r="L11" i="1" s="1"/>
  <c r="H8" i="1"/>
  <c r="L8" i="1" s="1"/>
  <c r="H5" i="1"/>
  <c r="F5" i="1"/>
  <c r="L5" i="1" s="1"/>
  <c r="J8" i="1" l="1"/>
  <c r="J5" i="1"/>
</calcChain>
</file>

<file path=xl/sharedStrings.xml><?xml version="1.0" encoding="utf-8"?>
<sst xmlns="http://schemas.openxmlformats.org/spreadsheetml/2006/main" count="184" uniqueCount="167">
  <si>
    <t>Stoke on Trent &amp; Staffordshire Local Enterprise Partnership Finance Dashboard - 2nd Quarter Outturn 20-21</t>
  </si>
  <si>
    <t>LEP CAPITAL FUNDING</t>
  </si>
  <si>
    <t>LEP REVENUE &amp; CAPITAL INVESTMENT FUNDING</t>
  </si>
  <si>
    <t>LEP REVENUE GRANT FUNDING</t>
  </si>
  <si>
    <t>The Local Growth Deal, The City Deal &amp; Getting Building Fund - Headlines</t>
  </si>
  <si>
    <t>The Growing Places Fund (GPF) - Grants &amp; Loans Facility</t>
  </si>
  <si>
    <t>Total Grant Allocation (£m)</t>
  </si>
  <si>
    <t>Spend to Date (£m)</t>
  </si>
  <si>
    <t>% Spend To Date</t>
  </si>
  <si>
    <t>Funding Remaining (£m)</t>
  </si>
  <si>
    <r>
      <t xml:space="preserve">*   Since 2013-14, </t>
    </r>
    <r>
      <rPr>
        <b/>
        <sz val="22"/>
        <rFont val="Arial"/>
        <family val="2"/>
      </rPr>
      <t>3 grants</t>
    </r>
    <r>
      <rPr>
        <sz val="22"/>
        <rFont val="Arial"/>
        <family val="2"/>
      </rPr>
      <t xml:space="preserve"> totalling </t>
    </r>
    <r>
      <rPr>
        <b/>
        <sz val="22"/>
        <rFont val="Arial"/>
        <family val="2"/>
      </rPr>
      <t>£7.855m</t>
    </r>
    <r>
      <rPr>
        <sz val="22"/>
        <rFont val="Arial"/>
        <family val="2"/>
      </rPr>
      <t xml:space="preserve"> in value,</t>
    </r>
    <r>
      <rPr>
        <b/>
        <sz val="22"/>
        <rFont val="Arial"/>
        <family val="2"/>
      </rPr>
      <t xml:space="preserve"> </t>
    </r>
    <r>
      <rPr>
        <sz val="22"/>
        <rFont val="Arial"/>
        <family val="2"/>
      </rPr>
      <t xml:space="preserve">plus </t>
    </r>
    <r>
      <rPr>
        <b/>
        <sz val="22"/>
        <rFont val="Arial"/>
        <family val="2"/>
      </rPr>
      <t>14 GPF loans</t>
    </r>
    <r>
      <rPr>
        <sz val="22"/>
        <rFont val="Arial"/>
        <family val="2"/>
      </rPr>
      <t xml:space="preserve"> totalling </t>
    </r>
    <r>
      <rPr>
        <b/>
        <sz val="22"/>
        <rFont val="Arial"/>
        <family val="2"/>
      </rPr>
      <t>£6.543m</t>
    </r>
    <r>
      <rPr>
        <sz val="22"/>
        <rFont val="Arial"/>
        <family val="2"/>
      </rPr>
      <t xml:space="preserve"> have been awarded by SSLEP to local SMEs - a </t>
    </r>
    <r>
      <rPr>
        <b/>
        <u/>
        <sz val="22"/>
        <rFont val="Arial"/>
        <family val="2"/>
      </rPr>
      <t>£14.398m</t>
    </r>
    <r>
      <rPr>
        <sz val="22"/>
        <rFont val="Arial"/>
        <family val="2"/>
      </rPr>
      <t xml:space="preserve"> total investment to date which has  </t>
    </r>
  </si>
  <si>
    <t>Local Growth Deal</t>
  </si>
  <si>
    <r>
      <t xml:space="preserve">    leveraged in over </t>
    </r>
    <r>
      <rPr>
        <b/>
        <u/>
        <sz val="22"/>
        <rFont val="Arial"/>
        <family val="2"/>
      </rPr>
      <t>£79.43m</t>
    </r>
    <r>
      <rPr>
        <sz val="22"/>
        <color theme="1"/>
        <rFont val="Arial"/>
        <family val="2"/>
      </rPr>
      <t xml:space="preserve"> of Private Sector Investment in to the local economy over a 7 year period.</t>
    </r>
  </si>
  <si>
    <t>(Total Funding &amp; Spend as @ 31st March 20)</t>
  </si>
  <si>
    <r>
      <t xml:space="preserve">*   As at Q2 2020, after taking into account all outstanding contractual loan payments and repayments the GPF Loans Fund currently holds an available 'rolling' fund balance of </t>
    </r>
    <r>
      <rPr>
        <b/>
        <u/>
        <sz val="22"/>
        <color theme="1"/>
        <rFont val="Arial"/>
        <family val="2"/>
      </rPr>
      <t>£2.921m</t>
    </r>
    <r>
      <rPr>
        <sz val="22"/>
        <color theme="1"/>
        <rFont val="Arial"/>
        <family val="2"/>
      </rPr>
      <t>.</t>
    </r>
  </si>
  <si>
    <t>20-21 LGF Grant Allocation</t>
  </si>
  <si>
    <t>(as @ Q2 20-21)</t>
  </si>
  <si>
    <r>
      <t xml:space="preserve">*   As at the 30th Sept 2020, the total value of GPF loans currently outstanding, i.e. in circulation, is </t>
    </r>
    <r>
      <rPr>
        <b/>
        <u/>
        <sz val="22"/>
        <rFont val="Arial"/>
        <family val="2"/>
      </rPr>
      <t>£3.078m.</t>
    </r>
    <r>
      <rPr>
        <sz val="22"/>
        <rFont val="Arial"/>
        <family val="2"/>
      </rPr>
      <t xml:space="preserve"> Of this sum, </t>
    </r>
    <r>
      <rPr>
        <b/>
        <sz val="22"/>
        <rFont val="Arial"/>
        <family val="2"/>
      </rPr>
      <t>£0.450m</t>
    </r>
    <r>
      <rPr>
        <sz val="22"/>
        <rFont val="Arial"/>
        <family val="2"/>
      </rPr>
      <t xml:space="preserve"> of loan is expected to be repaid back into the GPF </t>
    </r>
  </si>
  <si>
    <t xml:space="preserve">    Loans Fund during 20-21.</t>
  </si>
  <si>
    <t>The City Deal</t>
  </si>
  <si>
    <t>20-21 City Deal Grant Allocation</t>
  </si>
  <si>
    <t>Getting Building Fund</t>
  </si>
  <si>
    <t>The Local Growth Deal (Local Growth Fund Grant)</t>
  </si>
  <si>
    <r>
      <t xml:space="preserve">*    All LGD funding has to be spent by </t>
    </r>
    <r>
      <rPr>
        <b/>
        <u/>
        <sz val="22"/>
        <color theme="1"/>
        <rFont val="Arial"/>
        <family val="2"/>
      </rPr>
      <t>31st March 21</t>
    </r>
    <r>
      <rPr>
        <sz val="22"/>
        <color theme="1"/>
        <rFont val="Arial"/>
        <family val="2"/>
      </rPr>
      <t xml:space="preserve">. The one exception to 'this rule' is the </t>
    </r>
    <r>
      <rPr>
        <b/>
        <sz val="22"/>
        <color theme="1"/>
        <rFont val="Arial"/>
        <family val="2"/>
      </rPr>
      <t>£18.5m</t>
    </r>
    <r>
      <rPr>
        <sz val="22"/>
        <color theme="1"/>
        <rFont val="Arial"/>
        <family val="2"/>
      </rPr>
      <t xml:space="preserve"> Etruria Valley DfT Retained scheme which has been permitted to spend its LFG Grant funding beyond the set LGD deadline</t>
    </r>
  </si>
  <si>
    <r>
      <t xml:space="preserve">     following DfT approval of its final business case. The SSLEP's LGF Grant funding over the 6 year LGD programme has therefore increased to </t>
    </r>
    <r>
      <rPr>
        <b/>
        <u/>
        <sz val="22"/>
        <color theme="1"/>
        <rFont val="Arial"/>
        <family val="2"/>
      </rPr>
      <t>£116.775m</t>
    </r>
    <r>
      <rPr>
        <sz val="22"/>
        <color theme="1"/>
        <rFont val="Arial"/>
        <family val="2"/>
      </rPr>
      <t xml:space="preserve"> in total.</t>
    </r>
  </si>
  <si>
    <t>*    Following a review of the SSLEP's Local Growth Deal Q1 spend &amp; risks by the Cities &amp; Local Growth Unit, BEIS has confirmed that they are shortly to release the remaining 1/3rd of this year's LGF grant funding of £5.115m.</t>
  </si>
  <si>
    <t>The 2020-21 SSLEP Core Budget - £0.730m : £0.141m or 19.25% Spend to Date</t>
  </si>
  <si>
    <r>
      <rPr>
        <sz val="22"/>
        <rFont val="Arial"/>
        <family val="2"/>
      </rPr>
      <t xml:space="preserve">*    As at 30th Sept 2020, the SSLEP has contractual committed </t>
    </r>
    <r>
      <rPr>
        <b/>
        <i/>
        <sz val="22"/>
        <rFont val="Arial"/>
        <family val="2"/>
      </rPr>
      <t>98.6%</t>
    </r>
    <r>
      <rPr>
        <b/>
        <i/>
        <sz val="22"/>
        <color rgb="FFFF0000"/>
        <rFont val="Arial"/>
        <family val="2"/>
      </rPr>
      <t xml:space="preserve"> </t>
    </r>
    <r>
      <rPr>
        <sz val="22"/>
        <rFont val="Arial"/>
        <family val="2"/>
      </rPr>
      <t xml:space="preserve">of the total </t>
    </r>
    <r>
      <rPr>
        <b/>
        <u/>
        <sz val="22"/>
        <rFont val="Arial"/>
        <family val="2"/>
      </rPr>
      <t>£98.3m original LGD funding</t>
    </r>
    <r>
      <rPr>
        <sz val="22"/>
        <rFont val="Arial"/>
        <family val="2"/>
      </rPr>
      <t xml:space="preserve"> and currently has 2 LGD Grant</t>
    </r>
    <r>
      <rPr>
        <sz val="22"/>
        <color rgb="FFFF0000"/>
        <rFont val="Arial"/>
        <family val="2"/>
      </rPr>
      <t xml:space="preserve"> </t>
    </r>
    <r>
      <rPr>
        <sz val="22"/>
        <rFont val="Arial"/>
        <family val="2"/>
      </rPr>
      <t>Funding Agreements that are yet to be finalised with partners.</t>
    </r>
    <r>
      <rPr>
        <sz val="22"/>
        <color rgb="FFFF0000"/>
        <rFont val="Arial"/>
        <family val="2"/>
      </rPr>
      <t xml:space="preserve"> </t>
    </r>
  </si>
  <si>
    <t>LGD Programme</t>
  </si>
  <si>
    <t>LGF Funding (£m)</t>
  </si>
  <si>
    <t>Current Status of Funding Agreement</t>
  </si>
  <si>
    <r>
      <t xml:space="preserve">*    The annual Core Fund Grant of </t>
    </r>
    <r>
      <rPr>
        <b/>
        <sz val="22"/>
        <color theme="1"/>
        <rFont val="Arial"/>
        <family val="2"/>
      </rPr>
      <t>£0.5m</t>
    </r>
    <r>
      <rPr>
        <sz val="22"/>
        <color theme="1"/>
        <rFont val="Arial"/>
        <family val="2"/>
      </rPr>
      <t xml:space="preserve"> is provided by the BEIS and is expected to be spent by </t>
    </r>
    <r>
      <rPr>
        <b/>
        <u/>
        <sz val="22"/>
        <color theme="1"/>
        <rFont val="Arial"/>
        <family val="2"/>
      </rPr>
      <t>31st March 21</t>
    </r>
    <r>
      <rPr>
        <sz val="22"/>
        <color theme="1"/>
        <rFont val="Arial"/>
        <family val="2"/>
      </rPr>
      <t xml:space="preserve">. The 20-21 LEP Core budget of </t>
    </r>
    <r>
      <rPr>
        <b/>
        <sz val="22"/>
        <color theme="1"/>
        <rFont val="Arial"/>
        <family val="2"/>
      </rPr>
      <t xml:space="preserve">£0.730m </t>
    </r>
    <r>
      <rPr>
        <sz val="22"/>
        <color theme="1"/>
        <rFont val="Arial"/>
        <family val="2"/>
      </rPr>
      <t>was approved at</t>
    </r>
  </si>
  <si>
    <t>Blythe Park Development</t>
  </si>
  <si>
    <t>OPEN CALL</t>
  </si>
  <si>
    <t>LGD Funding Agreement drafted – Currently waiting for the GPF Agreement to be finalised for the match funding before  both Agreements are signed.</t>
  </si>
  <si>
    <r>
      <t xml:space="preserve">      the </t>
    </r>
    <r>
      <rPr>
        <b/>
        <sz val="22"/>
        <color theme="1"/>
        <rFont val="Arial"/>
        <family val="2"/>
      </rPr>
      <t>27th February 20 SSLEP Executive Board</t>
    </r>
    <r>
      <rPr>
        <sz val="22"/>
        <color theme="1"/>
        <rFont val="Arial"/>
        <family val="2"/>
      </rPr>
      <t>.</t>
    </r>
  </si>
  <si>
    <t>Stoke Power Upgrade</t>
  </si>
  <si>
    <t>LGD Funding Agreement drafted – Currently waiting on finalised contract to be signed by all parties.</t>
  </si>
  <si>
    <t xml:space="preserve"> </t>
  </si>
  <si>
    <r>
      <t xml:space="preserve">*     At Q2 20-21, the Core Budget is currently anticipated to </t>
    </r>
    <r>
      <rPr>
        <b/>
        <u/>
        <sz val="22"/>
        <color theme="1"/>
        <rFont val="Arial"/>
        <family val="2"/>
      </rPr>
      <t>underspend</t>
    </r>
    <r>
      <rPr>
        <sz val="22"/>
        <color theme="1"/>
        <rFont val="Arial"/>
        <family val="2"/>
      </rPr>
      <t xml:space="preserve"> by -</t>
    </r>
    <r>
      <rPr>
        <b/>
        <sz val="22"/>
        <color theme="1"/>
        <rFont val="Arial"/>
        <family val="2"/>
      </rPr>
      <t>£0.136m.</t>
    </r>
    <r>
      <rPr>
        <sz val="22"/>
        <color theme="1"/>
        <rFont val="Arial"/>
        <family val="2"/>
      </rPr>
      <t xml:space="preserve"> The majority of this underspend is due to a reduced planned LIS development spend;</t>
    </r>
  </si>
  <si>
    <r>
      <t xml:space="preserve">*    At Q2 20-21, a total of </t>
    </r>
    <r>
      <rPr>
        <b/>
        <u/>
        <sz val="22"/>
        <rFont val="Arial"/>
        <family val="2"/>
      </rPr>
      <t>£13.578m</t>
    </r>
    <r>
      <rPr>
        <sz val="22"/>
        <rFont val="Arial"/>
        <family val="2"/>
      </rPr>
      <t xml:space="preserve"> in LGF Grant funding (</t>
    </r>
    <r>
      <rPr>
        <b/>
        <i/>
        <sz val="22"/>
        <rFont val="Arial"/>
        <family val="2"/>
      </rPr>
      <t>56%</t>
    </r>
    <r>
      <rPr>
        <sz val="22"/>
        <rFont val="Arial"/>
        <family val="2"/>
      </rPr>
      <t xml:space="preserve">) has, to date, been spent against the remaining balance of LGF Grant funding of </t>
    </r>
    <r>
      <rPr>
        <b/>
        <sz val="22"/>
        <rFont val="Arial"/>
        <family val="2"/>
      </rPr>
      <t>£24.398m</t>
    </r>
    <r>
      <rPr>
        <sz val="22"/>
        <rFont val="Arial"/>
        <family val="2"/>
      </rPr>
      <t>. At this stage, SSLEP remains 'on course' to fully spend its final year</t>
    </r>
  </si>
  <si>
    <t xml:space="preserve">      a Project Officer vacancy within the LEP Secretriat, plus minor underspends on both LEP Operational Costs (Board activities) &amp; Business Engagement, offset by an</t>
  </si>
  <si>
    <t xml:space="preserve">     LGD Grant funding allocation. Any LGD grant slippage arising against the current Programme will be utilised to fund the i54WE scheme to ensure the grant is spent at the year-end.</t>
  </si>
  <si>
    <t xml:space="preserve">      increase in LEP Insurance premiums.</t>
  </si>
  <si>
    <t>Budget</t>
  </si>
  <si>
    <t>Forecast</t>
  </si>
  <si>
    <t>Variance</t>
  </si>
  <si>
    <t>AMBER</t>
  </si>
  <si>
    <r>
      <t xml:space="preserve"> The LGD Programme continues to have an overall </t>
    </r>
    <r>
      <rPr>
        <b/>
        <sz val="20"/>
        <color rgb="FFFFC000"/>
        <rFont val="Arial"/>
        <family val="2"/>
      </rPr>
      <t>AMBER</t>
    </r>
    <r>
      <rPr>
        <b/>
        <sz val="20"/>
        <rFont val="Arial"/>
        <family val="2"/>
      </rPr>
      <t xml:space="preserve"> RAG rating due to delays in the completion of the 2 remaining LGD Scheme Funding arising Agreements. Any LGF Grant slippage against the final</t>
    </r>
  </si>
  <si>
    <t>£.</t>
  </si>
  <si>
    <t xml:space="preserve"> year of the LGD Programme will be utilised to fund the i54 WE Scheme to ensure that the LGF Grant is fully spent in 20-21.</t>
  </si>
  <si>
    <t>Staffing - SSLEP Secretariat</t>
  </si>
  <si>
    <r>
      <t xml:space="preserve">*   A new </t>
    </r>
    <r>
      <rPr>
        <b/>
        <sz val="22"/>
        <color theme="1"/>
        <rFont val="Arial"/>
        <family val="2"/>
      </rPr>
      <t>'Open Call' (Round 15)</t>
    </r>
    <r>
      <rPr>
        <sz val="22"/>
        <color theme="1"/>
        <rFont val="Arial"/>
        <family val="2"/>
      </rPr>
      <t xml:space="preserve"> is now open and will close on the </t>
    </r>
    <r>
      <rPr>
        <b/>
        <i/>
        <sz val="22"/>
        <color theme="1"/>
        <rFont val="Arial"/>
        <family val="2"/>
      </rPr>
      <t>9th October 20</t>
    </r>
    <r>
      <rPr>
        <sz val="22"/>
        <color theme="1"/>
        <rFont val="Arial"/>
        <family val="2"/>
      </rPr>
      <t xml:space="preserve"> for new SME loan bids up to a value of </t>
    </r>
    <r>
      <rPr>
        <b/>
        <sz val="22"/>
        <color theme="1"/>
        <rFont val="Arial"/>
        <family val="2"/>
      </rPr>
      <t>£0.280m</t>
    </r>
    <r>
      <rPr>
        <sz val="22"/>
        <color theme="1"/>
        <rFont val="Arial"/>
        <family val="2"/>
      </rPr>
      <t>.</t>
    </r>
  </si>
  <si>
    <t xml:space="preserve">LEP Operational Costs </t>
  </si>
  <si>
    <t>Getting Building Fund - A NEW £23.7m Grant Funding Stream</t>
  </si>
  <si>
    <t>Business Engagement &amp; Support</t>
  </si>
  <si>
    <r>
      <t>*   There currently remains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3</t>
    </r>
    <r>
      <rPr>
        <b/>
        <sz val="22"/>
        <color rgb="FFFF0000"/>
        <rFont val="Arial"/>
        <family val="2"/>
      </rPr>
      <t xml:space="preserve"> </t>
    </r>
    <r>
      <rPr>
        <sz val="22"/>
        <color theme="1"/>
        <rFont val="Arial"/>
        <family val="2"/>
      </rPr>
      <t xml:space="preserve">SME </t>
    </r>
    <r>
      <rPr>
        <b/>
        <sz val="22"/>
        <color theme="1"/>
        <rFont val="Arial"/>
        <family val="2"/>
      </rPr>
      <t xml:space="preserve">Stage 1 </t>
    </r>
    <r>
      <rPr>
        <sz val="22"/>
        <color theme="1"/>
        <rFont val="Arial"/>
        <family val="2"/>
      </rPr>
      <t xml:space="preserve">GPF loan approvals, totalling </t>
    </r>
    <r>
      <rPr>
        <b/>
        <sz val="22"/>
        <rFont val="Arial"/>
        <family val="2"/>
      </rPr>
      <t>£1.6m</t>
    </r>
    <r>
      <rPr>
        <sz val="22"/>
        <color theme="1"/>
        <rFont val="Arial"/>
        <family val="2"/>
      </rPr>
      <t>, awaiting finalisation of Stage 2 due diligence procedures and respective Funding Agreements (FA) before</t>
    </r>
  </si>
  <si>
    <t>Strategic Planning - LIS Development</t>
  </si>
  <si>
    <r>
      <t xml:space="preserve">*    The SSLEP has been successful in securing </t>
    </r>
    <r>
      <rPr>
        <b/>
        <sz val="22"/>
        <rFont val="Arial"/>
        <family val="2"/>
      </rPr>
      <t>£23.7m</t>
    </r>
    <r>
      <rPr>
        <sz val="22"/>
        <rFont val="Arial"/>
        <family val="2"/>
      </rPr>
      <t xml:space="preserve"> of </t>
    </r>
    <r>
      <rPr>
        <b/>
        <sz val="22"/>
        <rFont val="Arial"/>
        <family val="2"/>
      </rPr>
      <t>Getting Building Fund</t>
    </r>
    <r>
      <rPr>
        <sz val="22"/>
        <rFont val="Arial"/>
        <family val="2"/>
      </rPr>
      <t xml:space="preserve"> (GBF) to invest in 'shovel ready' schemes. This funding is expected to be paid as a </t>
    </r>
    <r>
      <rPr>
        <b/>
        <sz val="22"/>
        <rFont val="Arial"/>
        <family val="2"/>
      </rPr>
      <t>S31 grant</t>
    </r>
    <r>
      <rPr>
        <sz val="22"/>
        <rFont val="Arial"/>
        <family val="2"/>
      </rPr>
      <t xml:space="preserve"> in September &amp; is to be spent over the following</t>
    </r>
  </si>
  <si>
    <t xml:space="preserve">     GPF loan payments can be made. These are as follows:</t>
  </si>
  <si>
    <t>Project &amp; Programme Development</t>
  </si>
  <si>
    <r>
      <t xml:space="preserve">      18 months up to the </t>
    </r>
    <r>
      <rPr>
        <b/>
        <sz val="22"/>
        <color theme="1"/>
        <rFont val="Arial"/>
        <family val="2"/>
      </rPr>
      <t>31st March 2022</t>
    </r>
    <r>
      <rPr>
        <sz val="22"/>
        <color theme="1"/>
        <rFont val="Arial"/>
        <family val="2"/>
      </rPr>
      <t xml:space="preserve">. Gov't has since now published both the grant's terms &amp; conditions and has also confirmed that the annual grant spend profile is to be split 50% in 20-21 and 50% of funding in 21-22. i.e. </t>
    </r>
  </si>
  <si>
    <t>Gross Expenditure</t>
  </si>
  <si>
    <r>
      <t xml:space="preserve">      </t>
    </r>
    <r>
      <rPr>
        <b/>
        <sz val="22"/>
        <color theme="1"/>
        <rFont val="Arial"/>
        <family val="2"/>
      </rPr>
      <t>£11.85m</t>
    </r>
    <r>
      <rPr>
        <sz val="22"/>
        <color theme="1"/>
        <rFont val="Arial"/>
        <family val="2"/>
      </rPr>
      <t xml:space="preserve"> in each of the two financial years.</t>
    </r>
  </si>
  <si>
    <r>
      <t xml:space="preserve">     - Blythe Properties Ltd = £1.40m</t>
    </r>
    <r>
      <rPr>
        <sz val="22"/>
        <color theme="1"/>
        <rFont val="Arial"/>
        <family val="2"/>
      </rPr>
      <t xml:space="preserve"> (Specified loan funding conditions now met by the Company &amp; Stage 2 Due Diligence completed - FA expected to be signed shortly &amp; payment made.)</t>
    </r>
  </si>
  <si>
    <r>
      <t>*    This Core Fund Budget underspend will be transferred to the LEP General Reserve balance (</t>
    </r>
    <r>
      <rPr>
        <b/>
        <sz val="22"/>
        <color theme="1"/>
        <rFont val="Arial"/>
        <family val="2"/>
      </rPr>
      <t>£0.094m</t>
    </r>
    <r>
      <rPr>
        <sz val="22"/>
        <color theme="1"/>
        <rFont val="Arial"/>
        <family val="2"/>
      </rPr>
      <t>) at the year-end to support future Programme development.</t>
    </r>
  </si>
  <si>
    <r>
      <t xml:space="preserve">*    The </t>
    </r>
    <r>
      <rPr>
        <b/>
        <i/>
        <sz val="22"/>
        <rFont val="Arial"/>
        <family val="2"/>
      </rPr>
      <t>July 20 SPMG</t>
    </r>
    <r>
      <rPr>
        <sz val="22"/>
        <rFont val="Arial"/>
        <family val="2"/>
      </rPr>
      <t xml:space="preserve">, following a shortlisting exercise coordinated &amp; conducted by Hatch Regeneris, approved the </t>
    </r>
    <r>
      <rPr>
        <b/>
        <u/>
        <sz val="22"/>
        <rFont val="Arial"/>
        <family val="2"/>
      </rPr>
      <t>12 schemes</t>
    </r>
    <r>
      <rPr>
        <sz val="22"/>
        <rFont val="Arial"/>
        <family val="2"/>
      </rPr>
      <t xml:space="preserve">, plus a further </t>
    </r>
    <r>
      <rPr>
        <b/>
        <u/>
        <sz val="22"/>
        <rFont val="Arial"/>
        <family val="2"/>
      </rPr>
      <t>7 contingency projects</t>
    </r>
    <r>
      <rPr>
        <sz val="22"/>
        <rFont val="Arial"/>
        <family val="2"/>
      </rPr>
      <t xml:space="preserve"> if any Stage 2 business case ere to be unsuccessful or</t>
    </r>
  </si>
  <si>
    <r>
      <t xml:space="preserve">     - Dog &amp; Bone Properties Ltd = £0.150m </t>
    </r>
    <r>
      <rPr>
        <sz val="22"/>
        <color theme="1"/>
        <rFont val="Arial"/>
        <family val="2"/>
      </rPr>
      <t>(Stalled due to Covid-19 implications at the applicant's request).</t>
    </r>
  </si>
  <si>
    <r>
      <t xml:space="preserve">     GBF grant slippage were to arise over the 18 months of the Programme. The total cost of the GBF Programme is </t>
    </r>
    <r>
      <rPr>
        <b/>
        <sz val="22"/>
        <rFont val="Arial"/>
        <family val="2"/>
      </rPr>
      <t>£90.262m</t>
    </r>
    <r>
      <rPr>
        <sz val="22"/>
        <rFont val="Arial"/>
        <family val="2"/>
      </rPr>
      <t xml:space="preserve">. Of which, </t>
    </r>
    <r>
      <rPr>
        <b/>
        <i/>
        <sz val="22"/>
        <rFont val="Arial"/>
        <family val="2"/>
      </rPr>
      <t>74%</t>
    </r>
    <r>
      <rPr>
        <sz val="22"/>
        <rFont val="Arial"/>
        <family val="2"/>
      </rPr>
      <t xml:space="preserve"> is matched funding. </t>
    </r>
  </si>
  <si>
    <t>GREEN</t>
  </si>
  <si>
    <t xml:space="preserve">  No issues arising - Any outturn underspend of the Core Budget will be caried forward on the LEP balance sheet to 21-22.</t>
  </si>
  <si>
    <r>
      <t xml:space="preserve">     - Scott FM Ltd = £0.050m</t>
    </r>
    <r>
      <rPr>
        <sz val="22"/>
        <color theme="1"/>
        <rFont val="Arial"/>
        <family val="2"/>
      </rPr>
      <t xml:space="preserve"> (Suspended due to Covid-19 implications at the applicant's request).</t>
    </r>
  </si>
  <si>
    <r>
      <t>*    Two GBF Business Cases -</t>
    </r>
    <r>
      <rPr>
        <b/>
        <sz val="22"/>
        <rFont val="Arial"/>
        <family val="2"/>
      </rPr>
      <t xml:space="preserve"> Innovation Centre 7 (£6.1m GBF)</t>
    </r>
    <r>
      <rPr>
        <sz val="22"/>
        <rFont val="Arial"/>
        <family val="2"/>
      </rPr>
      <t xml:space="preserve"> &amp; </t>
    </r>
    <r>
      <rPr>
        <b/>
        <i/>
        <sz val="22"/>
        <rFont val="Arial"/>
        <family val="2"/>
      </rPr>
      <t>Staffordshire University Health Innovation Centre</t>
    </r>
    <r>
      <rPr>
        <sz val="22"/>
        <rFont val="Arial"/>
        <family val="2"/>
      </rPr>
      <t xml:space="preserve"> (</t>
    </r>
    <r>
      <rPr>
        <b/>
        <sz val="22"/>
        <rFont val="Arial"/>
        <family val="2"/>
      </rPr>
      <t>£2.890m GBF</t>
    </r>
    <r>
      <rPr>
        <sz val="22"/>
        <rFont val="Arial"/>
        <family val="2"/>
      </rPr>
      <t xml:space="preserve">) have since been approved at the </t>
    </r>
    <r>
      <rPr>
        <b/>
        <sz val="22"/>
        <rFont val="Arial"/>
        <family val="2"/>
      </rPr>
      <t>September 20 SPMG</t>
    </r>
    <r>
      <rPr>
        <sz val="22"/>
        <rFont val="Arial"/>
        <family val="2"/>
      </rPr>
      <t xml:space="preserve"> under delegated authority from</t>
    </r>
  </si>
  <si>
    <r>
      <t xml:space="preserve">      the SSLEP Executive Board and are now progressing to full Funding Agreement. The </t>
    </r>
    <r>
      <rPr>
        <b/>
        <sz val="22"/>
        <color theme="1"/>
        <rFont val="Arial"/>
        <family val="2"/>
      </rPr>
      <t>Shire Hall Regeneration Project</t>
    </r>
    <r>
      <rPr>
        <sz val="22"/>
        <color theme="1"/>
        <rFont val="Arial"/>
        <family val="2"/>
      </rPr>
      <t xml:space="preserve"> Business Case (at a total cost of </t>
    </r>
    <r>
      <rPr>
        <b/>
        <sz val="22"/>
        <color theme="1"/>
        <rFont val="Arial"/>
        <family val="2"/>
      </rPr>
      <t>£4.68m</t>
    </r>
    <r>
      <rPr>
        <sz val="22"/>
        <color theme="1"/>
        <rFont val="Arial"/>
        <family val="2"/>
      </rPr>
      <t xml:space="preserve"> including a</t>
    </r>
    <r>
      <rPr>
        <b/>
        <sz val="22"/>
        <color theme="1"/>
        <rFont val="Arial"/>
        <family val="2"/>
      </rPr>
      <t xml:space="preserve"> £1.6m GBF</t>
    </r>
    <r>
      <rPr>
        <sz val="22"/>
        <color theme="1"/>
        <rFont val="Arial"/>
        <family val="2"/>
      </rPr>
      <t xml:space="preserve"> ask) is due to be presented at the</t>
    </r>
  </si>
  <si>
    <t xml:space="preserve"> No issues arising - The 3 outstanding GPF loans are nearing Stage 2 completion and are expected to progress to Funding Agreements in the next quarter. </t>
  </si>
  <si>
    <t>Annual Growth Hub Grant - £0.205m : £0.106m or 51.6% Spend to Date</t>
  </si>
  <si>
    <r>
      <t xml:space="preserve">      forthcoming </t>
    </r>
    <r>
      <rPr>
        <b/>
        <sz val="22"/>
        <color theme="1"/>
        <rFont val="Arial"/>
        <family val="2"/>
      </rPr>
      <t>25th October SPMG</t>
    </r>
    <r>
      <rPr>
        <sz val="22"/>
        <color theme="1"/>
        <rFont val="Arial"/>
        <family val="2"/>
      </rPr>
      <t>.</t>
    </r>
  </si>
  <si>
    <t xml:space="preserve"> After taking in to account all outstanding contractual loan payments and repayments, the available 'rolling' GPF Loan Fund balance is £2.921m.</t>
  </si>
  <si>
    <r>
      <t xml:space="preserve">*     This Grant is offered under </t>
    </r>
    <r>
      <rPr>
        <b/>
        <sz val="22"/>
        <color theme="1"/>
        <rFont val="Arial"/>
        <family val="2"/>
      </rPr>
      <t xml:space="preserve">Section 11 </t>
    </r>
    <r>
      <rPr>
        <sz val="22"/>
        <color theme="1"/>
        <rFont val="Arial"/>
        <family val="2"/>
      </rPr>
      <t>of the</t>
    </r>
    <r>
      <rPr>
        <b/>
        <sz val="22"/>
        <color theme="1"/>
        <rFont val="Arial"/>
        <family val="2"/>
      </rPr>
      <t xml:space="preserve"> Industrial Development Act 1982</t>
    </r>
    <r>
      <rPr>
        <sz val="22"/>
        <color theme="1"/>
        <rFont val="Arial"/>
        <family val="2"/>
      </rPr>
      <t xml:space="preserve"> to support the further development of Growth Hubs to aligned to the Government's </t>
    </r>
  </si>
  <si>
    <r>
      <t xml:space="preserve"> At this early stage, the GBF Programme currently has an overall </t>
    </r>
    <r>
      <rPr>
        <b/>
        <sz val="20"/>
        <color rgb="FFFFC000"/>
        <rFont val="Arial"/>
        <family val="2"/>
      </rPr>
      <t>AMBER</t>
    </r>
    <r>
      <rPr>
        <b/>
        <sz val="20"/>
        <rFont val="Arial"/>
        <family val="2"/>
      </rPr>
      <t xml:space="preserve"> RAG rating due to the tight timeframe to spend the grant &amp; the timing of getting all Business Case approved &amp; Funding Agreements in place.</t>
    </r>
  </si>
  <si>
    <t>ESIF Funding - European Regional Development Fund (ERDF) &amp; European Social Fund (ESF)</t>
  </si>
  <si>
    <t>NO FURTHER UPDATE OF FIGURES AVAILABLE</t>
  </si>
  <si>
    <t xml:space="preserve">       commitment to ensure that businesses across regions have access to high quality advice &amp; guidance via Growth Hubs &amp; to further simplify access to Business support.</t>
  </si>
  <si>
    <t xml:space="preserve"> Each of the approved GBF Grant funded projects and schemes are currently progressing their respective business cases for SSLEP Executive Board approval over the coming months. </t>
  </si>
  <si>
    <t xml:space="preserve">       An annual Growth Hub Grant Spending Plan was approved by BEIS in March 20.</t>
  </si>
  <si>
    <r>
      <t xml:space="preserve">*     The 20-21 Growth Hub Grant allocation is </t>
    </r>
    <r>
      <rPr>
        <b/>
        <sz val="22"/>
        <color theme="1"/>
        <rFont val="Arial"/>
        <family val="2"/>
      </rPr>
      <t xml:space="preserve">£0.205m </t>
    </r>
    <r>
      <rPr>
        <sz val="22"/>
        <color theme="1"/>
        <rFont val="Arial"/>
        <family val="2"/>
      </rPr>
      <t xml:space="preserve">&amp; to date </t>
    </r>
    <r>
      <rPr>
        <b/>
        <u/>
        <sz val="22"/>
        <color theme="1"/>
        <rFont val="Arial"/>
        <family val="2"/>
      </rPr>
      <t>£0.106m</t>
    </r>
    <r>
      <rPr>
        <b/>
        <sz val="22"/>
        <color theme="1"/>
        <rFont val="Arial"/>
        <family val="2"/>
      </rPr>
      <t xml:space="preserve"> </t>
    </r>
    <r>
      <rPr>
        <sz val="22"/>
        <color theme="1"/>
        <rFont val="Arial"/>
        <family val="2"/>
      </rPr>
      <t xml:space="preserve">of this sum has been claimed and received by Q2. </t>
    </r>
  </si>
  <si>
    <t xml:space="preserve">  No issues arising. </t>
  </si>
  <si>
    <t>Supplementary 'One Off' Growth Hub Grant - £0.331m : £0.184m or 55.4% Spend to Date</t>
  </si>
  <si>
    <t>*    To further support LEP Growth Hubs, this 'one off' revenue grant is to provide additional capacity to ensure businesses have access to high quality free and impartial advice</t>
  </si>
  <si>
    <t xml:space="preserve">      &amp; guidance. In addition, the funding was awarded in recognition of immediate pressures faced by Growth Hubs in responding to the covid-19 pandemic.</t>
  </si>
  <si>
    <r>
      <t xml:space="preserve">*    A Supplementary Growth Hub Grant Spending Plan was submitted by the Growth Hub on </t>
    </r>
    <r>
      <rPr>
        <b/>
        <sz val="22"/>
        <rFont val="Arial"/>
        <family val="2"/>
      </rPr>
      <t>18th June 2020</t>
    </r>
    <r>
      <rPr>
        <sz val="22"/>
        <rFont val="Arial"/>
        <family val="2"/>
      </rPr>
      <t xml:space="preserve"> and approved by BEIS. The outline Spend Plan is as follows:</t>
    </r>
  </si>
  <si>
    <t xml:space="preserve">       £.</t>
  </si>
  <si>
    <t>Employees - Additional Advisor Capacity</t>
  </si>
  <si>
    <t>Economic Growth Planning</t>
  </si>
  <si>
    <t>Growth Marketing Campaign</t>
  </si>
  <si>
    <t>Growth Market Plans</t>
  </si>
  <si>
    <t>Total Supplementary Grant Funding</t>
  </si>
  <si>
    <r>
      <rPr>
        <sz val="22"/>
        <rFont val="Arial"/>
        <family val="2"/>
      </rPr>
      <t>*     At Q2 20-21, a total of</t>
    </r>
    <r>
      <rPr>
        <sz val="22"/>
        <color rgb="FFFF0000"/>
        <rFont val="Arial"/>
        <family val="2"/>
      </rPr>
      <t xml:space="preserve"> </t>
    </r>
    <r>
      <rPr>
        <b/>
        <u/>
        <sz val="22"/>
        <rFont val="Arial"/>
        <family val="2"/>
      </rPr>
      <t>£1.393m</t>
    </r>
    <r>
      <rPr>
        <sz val="22"/>
        <rFont val="Arial"/>
        <family val="2"/>
      </rPr>
      <t xml:space="preserve"> or </t>
    </r>
    <r>
      <rPr>
        <b/>
        <sz val="22"/>
        <rFont val="Arial"/>
        <family val="2"/>
      </rPr>
      <t>33.7%</t>
    </r>
    <r>
      <rPr>
        <sz val="22"/>
        <rFont val="Arial"/>
        <family val="2"/>
      </rPr>
      <t xml:space="preserve"> of this year's City Deal's profiled spend has now been spent.</t>
    </r>
  </si>
  <si>
    <r>
      <t xml:space="preserve">*    As at Q2 20-21, </t>
    </r>
    <r>
      <rPr>
        <b/>
        <u/>
        <sz val="22"/>
        <color theme="1"/>
        <rFont val="Arial"/>
        <family val="2"/>
      </rPr>
      <t>£143.1m</t>
    </r>
    <r>
      <rPr>
        <sz val="22"/>
        <color theme="1"/>
        <rFont val="Arial"/>
        <family val="2"/>
      </rPr>
      <t xml:space="preserve"> or </t>
    </r>
    <r>
      <rPr>
        <b/>
        <i/>
        <sz val="22"/>
        <color theme="1"/>
        <rFont val="Arial"/>
        <family val="2"/>
      </rPr>
      <t>91.5%</t>
    </r>
    <r>
      <rPr>
        <sz val="22"/>
        <color theme="1"/>
        <rFont val="Arial"/>
        <family val="2"/>
      </rPr>
      <t xml:space="preserve"> of the total ESIF Programme funding has, to date, been committed to projects with </t>
    </r>
    <r>
      <rPr>
        <b/>
        <sz val="22"/>
        <color theme="1"/>
        <rFont val="Arial"/>
        <family val="2"/>
      </rPr>
      <t>£107.33m</t>
    </r>
    <r>
      <rPr>
        <sz val="22"/>
        <color theme="1"/>
        <rFont val="Arial"/>
        <family val="2"/>
      </rPr>
      <t xml:space="preserve"> or </t>
    </r>
    <r>
      <rPr>
        <b/>
        <i/>
        <sz val="22"/>
        <color theme="1"/>
        <rFont val="Arial"/>
        <family val="2"/>
      </rPr>
      <t xml:space="preserve">75% </t>
    </r>
    <r>
      <rPr>
        <sz val="22"/>
        <color theme="1"/>
        <rFont val="Arial"/>
        <family val="2"/>
      </rPr>
      <t>of this total committed funding sum claimed to</t>
    </r>
  </si>
  <si>
    <r>
      <t xml:space="preserve">*    To date, at Q2, the Growth Hub has claimed and received </t>
    </r>
    <r>
      <rPr>
        <b/>
        <u/>
        <sz val="22"/>
        <rFont val="Arial"/>
        <family val="2"/>
      </rPr>
      <t>£0.184m</t>
    </r>
    <r>
      <rPr>
        <sz val="22"/>
        <rFont val="Arial"/>
        <family val="2"/>
      </rPr>
      <t xml:space="preserve"> of this Supplementary Growth Hub Grant.</t>
    </r>
  </si>
  <si>
    <r>
      <t xml:space="preserve">     date. The ESIF Programme currently remains on target to commit its remaining theme allocations by the </t>
    </r>
    <r>
      <rPr>
        <b/>
        <sz val="22"/>
        <color theme="1"/>
        <rFont val="Arial"/>
        <family val="2"/>
      </rPr>
      <t>31st March 21</t>
    </r>
    <r>
      <rPr>
        <sz val="22"/>
        <color theme="1"/>
        <rFont val="Arial"/>
        <family val="2"/>
      </rPr>
      <t xml:space="preserve"> and to have all grant claimed by </t>
    </r>
    <r>
      <rPr>
        <b/>
        <sz val="22"/>
        <color theme="1"/>
        <rFont val="Arial"/>
        <family val="2"/>
      </rPr>
      <t>30th June 23</t>
    </r>
    <r>
      <rPr>
        <sz val="22"/>
        <color theme="1"/>
        <rFont val="Arial"/>
        <family val="2"/>
      </rPr>
      <t>.</t>
    </r>
  </si>
  <si>
    <r>
      <rPr>
        <sz val="22"/>
        <rFont val="Arial"/>
        <family val="2"/>
      </rPr>
      <t xml:space="preserve">*    The </t>
    </r>
    <r>
      <rPr>
        <b/>
        <sz val="22"/>
        <rFont val="Arial"/>
        <family val="2"/>
      </rPr>
      <t>Keele SMART Energy Network Demonstrator</t>
    </r>
    <r>
      <rPr>
        <sz val="22"/>
        <rFont val="Arial"/>
        <family val="2"/>
      </rPr>
      <t xml:space="preserve"> scheme has a final planned City Deal spend of </t>
    </r>
    <r>
      <rPr>
        <b/>
        <sz val="22"/>
        <rFont val="Arial"/>
        <family val="2"/>
      </rPr>
      <t>£0.630m</t>
    </r>
    <r>
      <rPr>
        <sz val="22"/>
        <rFont val="Arial"/>
        <family val="2"/>
      </rPr>
      <t xml:space="preserve"> profiled for the year and has, to</t>
    </r>
    <r>
      <rPr>
        <sz val="22"/>
        <color rgb="FFFF0000"/>
        <rFont val="Arial"/>
        <family val="2"/>
      </rPr>
      <t xml:space="preserve"> </t>
    </r>
    <r>
      <rPr>
        <sz val="22"/>
        <rFont val="Arial"/>
        <family val="2"/>
      </rPr>
      <t xml:space="preserve">date, spent </t>
    </r>
    <r>
      <rPr>
        <b/>
        <u/>
        <sz val="22"/>
        <rFont val="Arial"/>
        <family val="2"/>
      </rPr>
      <t>£0.576m</t>
    </r>
    <r>
      <rPr>
        <b/>
        <sz val="22"/>
        <rFont val="Arial"/>
        <family val="2"/>
      </rPr>
      <t xml:space="preserve"> </t>
    </r>
    <r>
      <rPr>
        <sz val="22"/>
        <rFont val="Arial"/>
        <family val="2"/>
      </rPr>
      <t>or</t>
    </r>
    <r>
      <rPr>
        <i/>
        <sz val="22"/>
        <rFont val="Arial"/>
        <family val="2"/>
      </rPr>
      <t xml:space="preserve"> </t>
    </r>
    <r>
      <rPr>
        <b/>
        <i/>
        <sz val="22"/>
        <rFont val="Arial"/>
        <family val="2"/>
      </rPr>
      <t>91.4%</t>
    </r>
    <r>
      <rPr>
        <sz val="22"/>
        <color rgb="FFFF0000"/>
        <rFont val="Arial"/>
        <family val="2"/>
      </rPr>
      <t xml:space="preserve"> </t>
    </r>
    <r>
      <rPr>
        <sz val="22"/>
        <rFont val="Arial"/>
        <family val="2"/>
      </rPr>
      <t>of this funding at Q2 20-21.</t>
    </r>
  </si>
  <si>
    <t xml:space="preserve">ERDF - European Regional Development Fund </t>
  </si>
  <si>
    <r>
      <t xml:space="preserve">*    The </t>
    </r>
    <r>
      <rPr>
        <b/>
        <sz val="22"/>
        <rFont val="Arial"/>
        <family val="2"/>
      </rPr>
      <t xml:space="preserve">Stoke On Trent District Heat Network </t>
    </r>
    <r>
      <rPr>
        <sz val="22"/>
        <rFont val="Arial"/>
        <family val="2"/>
      </rPr>
      <t xml:space="preserve">(DHN) has spent </t>
    </r>
    <r>
      <rPr>
        <b/>
        <u/>
        <sz val="22"/>
        <rFont val="Arial"/>
        <family val="2"/>
      </rPr>
      <t>£0.817m</t>
    </r>
    <r>
      <rPr>
        <sz val="22"/>
        <rFont val="Arial"/>
        <family val="2"/>
      </rPr>
      <t xml:space="preserve"> (or </t>
    </r>
    <r>
      <rPr>
        <b/>
        <i/>
        <sz val="22"/>
        <rFont val="Arial"/>
        <family val="2"/>
      </rPr>
      <t>23.3%</t>
    </r>
    <r>
      <rPr>
        <sz val="22"/>
        <rFont val="Arial"/>
        <family val="2"/>
      </rPr>
      <t xml:space="preserve">) of its planned </t>
    </r>
    <r>
      <rPr>
        <b/>
        <sz val="22"/>
        <rFont val="Arial"/>
        <family val="2"/>
      </rPr>
      <t>£3.5m</t>
    </r>
    <r>
      <rPr>
        <sz val="22"/>
        <rFont val="Arial"/>
        <family val="2"/>
      </rPr>
      <t xml:space="preserve"> 20-21 City Deal profiled spend leaving a remaining balance of</t>
    </r>
    <r>
      <rPr>
        <b/>
        <sz val="22"/>
        <rFont val="Arial"/>
        <family val="2"/>
      </rPr>
      <t xml:space="preserve"> £2.65m</t>
    </r>
    <r>
      <rPr>
        <sz val="22"/>
        <rFont val="Arial"/>
        <family val="2"/>
      </rPr>
      <t xml:space="preserve"> of City Deal funding yet to be spent in 21-22.</t>
    </r>
  </si>
  <si>
    <r>
      <t xml:space="preserve">*   The </t>
    </r>
    <r>
      <rPr>
        <b/>
        <sz val="22"/>
        <color theme="1"/>
        <rFont val="Arial"/>
        <family val="2"/>
      </rPr>
      <t>ERDF Programme</t>
    </r>
    <r>
      <rPr>
        <sz val="22"/>
        <color theme="1"/>
        <rFont val="Arial"/>
        <family val="2"/>
      </rPr>
      <t xml:space="preserve"> remains at a high level of commitment of </t>
    </r>
    <r>
      <rPr>
        <b/>
        <u/>
        <sz val="22"/>
        <color theme="1"/>
        <rFont val="Arial"/>
        <family val="2"/>
      </rPr>
      <t>£83.4m</t>
    </r>
    <r>
      <rPr>
        <sz val="22"/>
        <color theme="1"/>
        <rFont val="Arial"/>
        <family val="2"/>
      </rPr>
      <t xml:space="preserve"> or </t>
    </r>
    <r>
      <rPr>
        <b/>
        <i/>
        <sz val="22"/>
        <color theme="1"/>
        <rFont val="Arial"/>
        <family val="2"/>
      </rPr>
      <t xml:space="preserve">92% </t>
    </r>
    <r>
      <rPr>
        <sz val="22"/>
        <color theme="1"/>
        <rFont val="Arial"/>
        <family val="2"/>
      </rPr>
      <t>of its total funding with many projects &amp; programmes now contracted and 'in delivery'. In comparison,</t>
    </r>
  </si>
  <si>
    <r>
      <t xml:space="preserve">     the national </t>
    </r>
    <r>
      <rPr>
        <b/>
        <u/>
        <sz val="22"/>
        <color theme="1"/>
        <rFont val="Arial"/>
        <family val="2"/>
      </rPr>
      <t>average</t>
    </r>
    <r>
      <rPr>
        <sz val="22"/>
        <color theme="1"/>
        <rFont val="Arial"/>
        <family val="2"/>
      </rPr>
      <t xml:space="preserve"> is </t>
    </r>
    <r>
      <rPr>
        <b/>
        <sz val="22"/>
        <color theme="1"/>
        <rFont val="Arial"/>
        <family val="2"/>
      </rPr>
      <t>c70%</t>
    </r>
    <r>
      <rPr>
        <sz val="22"/>
        <color theme="1"/>
        <rFont val="Arial"/>
        <family val="2"/>
      </rPr>
      <t xml:space="preserve"> for ERDF commitments. The last ERDF Open Call yielded </t>
    </r>
    <r>
      <rPr>
        <b/>
        <sz val="22"/>
        <color theme="1"/>
        <rFont val="Arial"/>
        <family val="2"/>
      </rPr>
      <t xml:space="preserve">27 </t>
    </r>
    <r>
      <rPr>
        <sz val="22"/>
        <color theme="1"/>
        <rFont val="Arial"/>
        <family val="2"/>
      </rPr>
      <t xml:space="preserve">new &amp; extended bids seeking </t>
    </r>
    <r>
      <rPr>
        <b/>
        <sz val="22"/>
        <color theme="1"/>
        <rFont val="Arial"/>
        <family val="2"/>
      </rPr>
      <t>£22.5m</t>
    </r>
    <r>
      <rPr>
        <sz val="22"/>
        <color theme="1"/>
        <rFont val="Arial"/>
        <family val="2"/>
      </rPr>
      <t xml:space="preserve"> in total. All but </t>
    </r>
    <r>
      <rPr>
        <b/>
        <sz val="22"/>
        <color theme="1"/>
        <rFont val="Arial"/>
        <family val="2"/>
      </rPr>
      <t>3</t>
    </r>
    <r>
      <rPr>
        <sz val="22"/>
        <color theme="1"/>
        <rFont val="Arial"/>
        <family val="2"/>
      </rPr>
      <t xml:space="preserve"> of these applications are passing</t>
    </r>
  </si>
  <si>
    <t xml:space="preserve">   No immediate issues - Keele SEND is expected to spend its remaining balance of grant funding in 20-21. Whilst the DHN is expected to spend its remaining £2.65m balance of City Deal funding,</t>
  </si>
  <si>
    <t xml:space="preserve">     through to the full application stage including extensions to the Growth Hub and Low Carbon Programmes, plus a new Information Technology Business Enhancement Programme. Keele </t>
  </si>
  <si>
    <t>Peer Network (£0.405m) : £Nil Spend to Date</t>
  </si>
  <si>
    <t xml:space="preserve">   plus, any unspent 20-21 City Deal funding allocation, post 20-21.</t>
  </si>
  <si>
    <t xml:space="preserve">     University also featured strongly in the response to the call with bids for IC7 and extensions to SEND and Business Bridge Programmes. Decisions on these bids at the full</t>
  </si>
  <si>
    <t xml:space="preserve">     application stage are expected throughout Autumn 2020.</t>
  </si>
  <si>
    <r>
      <t xml:space="preserve">*     The SSLEP has been successful in securing </t>
    </r>
    <r>
      <rPr>
        <b/>
        <sz val="22"/>
        <color theme="1"/>
        <rFont val="Arial"/>
        <family val="2"/>
      </rPr>
      <t>£0.405m</t>
    </r>
    <r>
      <rPr>
        <sz val="22"/>
        <color theme="1"/>
        <rFont val="Arial"/>
        <family val="2"/>
      </rPr>
      <t xml:space="preserve"> of 'one off' Peer Network funding which it is planned to involve up to </t>
    </r>
    <r>
      <rPr>
        <b/>
        <sz val="22"/>
        <color theme="1"/>
        <rFont val="Arial"/>
        <family val="2"/>
      </rPr>
      <t>250+ SME</t>
    </r>
    <r>
      <rPr>
        <sz val="22"/>
        <color theme="1"/>
        <rFont val="Arial"/>
        <family val="2"/>
      </rPr>
      <t xml:space="preserve"> participants and it is expected that</t>
    </r>
  </si>
  <si>
    <t>CVEZ Enterprise Zone Investment (18-19 to date)</t>
  </si>
  <si>
    <r>
      <t xml:space="preserve">*   </t>
    </r>
    <r>
      <rPr>
        <b/>
        <sz val="22"/>
        <rFont val="Arial"/>
        <family val="2"/>
      </rPr>
      <t xml:space="preserve">Key Risks </t>
    </r>
    <r>
      <rPr>
        <sz val="22"/>
        <rFont val="Arial"/>
        <family val="2"/>
      </rPr>
      <t>include the pace of delivery; road infrastructure may not accommodate predicted CVEZ growth; Viability of sites may</t>
    </r>
  </si>
  <si>
    <t xml:space="preserve">       this work will be put out to contract. This funding stream will be claimed on a quarterly basis, to a set timetable, following the recent signing of the BEIS Grant Funding</t>
  </si>
  <si>
    <t xml:space="preserve">     be underestimated &amp; significantly the potential impact of any delays to the delivery of the Etruria Valley Link Road.</t>
  </si>
  <si>
    <t>*    With ERDF grant commitment being high, grant spend or grant claimed is now a critical factor to retain the ERDF allocation in full although ERDF monies are now being re-prioritised due</t>
  </si>
  <si>
    <r>
      <t xml:space="preserve">       Agreement. However, there has been a </t>
    </r>
    <r>
      <rPr>
        <u/>
        <sz val="22"/>
        <color theme="1"/>
        <rFont val="Arial"/>
        <family val="2"/>
      </rPr>
      <t>short delay</t>
    </r>
    <r>
      <rPr>
        <sz val="22"/>
        <color theme="1"/>
        <rFont val="Arial"/>
        <family val="2"/>
      </rPr>
      <t>, imposed by BEIS, in the releasing of this funding stream nationally to LEPs.</t>
    </r>
  </si>
  <si>
    <t xml:space="preserve">     to the crisis. Updated programme management information is usually reported to each ESIF Committee providing the actual position each quarter. No ESIF Committees have been held </t>
  </si>
  <si>
    <t>Value (£m)</t>
  </si>
  <si>
    <r>
      <t xml:space="preserve">*    Anticipated CVEZ Business Rates to be collected over 25 yrs is estimated at </t>
    </r>
    <r>
      <rPr>
        <b/>
        <sz val="22"/>
        <rFont val="Arial"/>
        <family val="2"/>
      </rPr>
      <t>£118.69m</t>
    </r>
    <r>
      <rPr>
        <sz val="22"/>
        <rFont val="Arial"/>
        <family val="2"/>
      </rPr>
      <t>. SOTCC is expecting to produce a</t>
    </r>
  </si>
  <si>
    <t xml:space="preserve">     since Nov 2019, however, a written update was recently provided on 3rd August 20. This important role for LEP ESIF Committee is to continue to monitor spend to ensure contracted</t>
  </si>
  <si>
    <t>*    To date, none of this 'one off' grant funding has yet been committed but the SSLEP's Funding Agreement is now in place.</t>
  </si>
  <si>
    <t>Total Capital Expenditure</t>
  </si>
  <si>
    <r>
      <t xml:space="preserve">      Business Rates surplus by 25-26 &amp; for SCC / Newcastle-under-Lyme BC a surplus by 23-24 (</t>
    </r>
    <r>
      <rPr>
        <b/>
        <i/>
        <sz val="22"/>
        <rFont val="Arial"/>
        <family val="2"/>
      </rPr>
      <t>Source - CVEZ SIP</t>
    </r>
    <r>
      <rPr>
        <sz val="22"/>
        <rFont val="Arial"/>
        <family val="2"/>
      </rPr>
      <t>).</t>
    </r>
  </si>
  <si>
    <t xml:space="preserve">     projects and programmes remain on profile</t>
  </si>
  <si>
    <t>Total Revenue Expenditure</t>
  </si>
  <si>
    <t xml:space="preserve">  BEIS have delayed the formal issuing of the grant to redraft the Funding Agreement. Potentially shortening the time for the LEP to spend this </t>
  </si>
  <si>
    <t>Interest Paid on Borrowings</t>
  </si>
  <si>
    <r>
      <t xml:space="preserve">*    Anticipated </t>
    </r>
    <r>
      <rPr>
        <b/>
        <sz val="22"/>
        <rFont val="Arial"/>
        <family val="2"/>
      </rPr>
      <t>CVEZ business rates uplift</t>
    </r>
    <r>
      <rPr>
        <sz val="22"/>
        <rFont val="Arial"/>
        <family val="2"/>
      </rPr>
      <t xml:space="preserve"> per annum is currently estimated at</t>
    </r>
    <r>
      <rPr>
        <b/>
        <sz val="22"/>
        <rFont val="Arial"/>
        <family val="2"/>
      </rPr>
      <t xml:space="preserve"> £5.644m</t>
    </r>
    <r>
      <rPr>
        <sz val="22"/>
        <rFont val="Arial"/>
        <family val="2"/>
      </rPr>
      <t xml:space="preserve"> with </t>
    </r>
    <r>
      <rPr>
        <b/>
        <u/>
        <sz val="22"/>
        <rFont val="Arial"/>
        <family val="2"/>
      </rPr>
      <t>£3.029m</t>
    </r>
    <r>
      <rPr>
        <sz val="22"/>
        <rFont val="Arial"/>
        <family val="2"/>
      </rPr>
      <t xml:space="preserve"> of rates forecast to be </t>
    </r>
  </si>
  <si>
    <r>
      <t xml:space="preserve">*    Total </t>
    </r>
    <r>
      <rPr>
        <b/>
        <sz val="22"/>
        <color theme="1"/>
        <rFont val="Arial"/>
        <family val="2"/>
      </rPr>
      <t>ERDF &amp; EAFRD</t>
    </r>
    <r>
      <rPr>
        <sz val="22"/>
        <color theme="1"/>
        <rFont val="Arial"/>
        <family val="2"/>
      </rPr>
      <t xml:space="preserve"> </t>
    </r>
    <r>
      <rPr>
        <u/>
        <sz val="22"/>
        <color theme="1"/>
        <rFont val="Arial"/>
        <family val="2"/>
      </rPr>
      <t>claimed</t>
    </r>
    <r>
      <rPr>
        <sz val="22"/>
        <color theme="1"/>
        <rFont val="Arial"/>
        <family val="2"/>
      </rPr>
      <t xml:space="preserve"> to date by applicants remains at </t>
    </r>
    <r>
      <rPr>
        <b/>
        <sz val="22"/>
        <rFont val="Arial"/>
        <family val="2"/>
      </rPr>
      <t>£53.32m</t>
    </r>
    <r>
      <rPr>
        <sz val="22"/>
        <rFont val="Arial"/>
        <family val="2"/>
      </rPr>
      <t xml:space="preserve"> or </t>
    </r>
    <r>
      <rPr>
        <b/>
        <sz val="22"/>
        <rFont val="Arial"/>
        <family val="2"/>
      </rPr>
      <t>63</t>
    </r>
    <r>
      <rPr>
        <b/>
        <i/>
        <sz val="22"/>
        <rFont val="Arial"/>
        <family val="2"/>
      </rPr>
      <t>.9%</t>
    </r>
    <r>
      <rPr>
        <sz val="22"/>
        <rFont val="Arial"/>
        <family val="2"/>
      </rPr>
      <t xml:space="preserve"> </t>
    </r>
    <r>
      <rPr>
        <sz val="22"/>
        <color theme="1"/>
        <rFont val="Arial"/>
        <family val="2"/>
      </rPr>
      <t xml:space="preserve">of the </t>
    </r>
    <r>
      <rPr>
        <b/>
        <sz val="22"/>
        <color theme="1"/>
        <rFont val="Arial"/>
        <family val="2"/>
      </rPr>
      <t>£83.38m</t>
    </r>
    <r>
      <rPr>
        <sz val="22"/>
        <color theme="1"/>
        <rFont val="Arial"/>
        <family val="2"/>
      </rPr>
      <t xml:space="preserve"> total ERDF committed leaving </t>
    </r>
    <r>
      <rPr>
        <b/>
        <sz val="22"/>
        <color theme="1"/>
        <rFont val="Arial"/>
        <family val="2"/>
      </rPr>
      <t>£7.47m</t>
    </r>
    <r>
      <rPr>
        <sz val="22"/>
        <color theme="1"/>
        <rFont val="Arial"/>
        <family val="2"/>
      </rPr>
      <t xml:space="preserve"> of funds yet to be fully committed in 20-21.</t>
    </r>
  </si>
  <si>
    <t xml:space="preserve">  grant by the 31st March 2021 spend deadline initially set. </t>
  </si>
  <si>
    <t>Total Expenditure to Date</t>
  </si>
  <si>
    <t xml:space="preserve">     delivered by the end of 20-21.</t>
  </si>
  <si>
    <t>Less, Total Business Rates Income</t>
  </si>
  <si>
    <r>
      <t xml:space="preserve">*   Any remaining allocations after the full application stage will feature in a national ERDF reserve fund calls targeted at COVID response actions. Already allocations of </t>
    </r>
    <r>
      <rPr>
        <b/>
        <sz val="22"/>
        <color theme="1"/>
        <rFont val="Arial"/>
        <family val="2"/>
      </rPr>
      <t>£1.1m</t>
    </r>
    <r>
      <rPr>
        <sz val="22"/>
        <color theme="1"/>
        <rFont val="Arial"/>
        <family val="2"/>
      </rPr>
      <t xml:space="preserve"> and </t>
    </r>
    <r>
      <rPr>
        <b/>
        <sz val="22"/>
        <color theme="1"/>
        <rFont val="Arial"/>
        <family val="2"/>
      </rPr>
      <t>£0.872m</t>
    </r>
    <r>
      <rPr>
        <sz val="22"/>
        <color theme="1"/>
        <rFont val="Arial"/>
        <family val="2"/>
      </rPr>
      <t xml:space="preserve">  </t>
    </r>
  </si>
  <si>
    <r>
      <t>The Skills Advisory Panel Grant (£0.075m) : £0.035m</t>
    </r>
    <r>
      <rPr>
        <b/>
        <i/>
        <u/>
        <sz val="26"/>
        <rFont val="Arial"/>
        <family val="2"/>
      </rPr>
      <t xml:space="preserve"> or 47.2% Spend to Date</t>
    </r>
  </si>
  <si>
    <t>Deficit Balance (as @ 01-10-2020)</t>
  </si>
  <si>
    <r>
      <t xml:space="preserve">*    Total forecast SIP </t>
    </r>
    <r>
      <rPr>
        <b/>
        <sz val="22"/>
        <rFont val="Arial"/>
        <family val="2"/>
      </rPr>
      <t>CVEZ Capital Investment</t>
    </r>
    <r>
      <rPr>
        <sz val="22"/>
        <rFont val="Arial"/>
        <family val="2"/>
      </rPr>
      <t xml:space="preserve"> is estimated at </t>
    </r>
    <r>
      <rPr>
        <b/>
        <sz val="22"/>
        <rFont val="Arial"/>
        <family val="2"/>
      </rPr>
      <t xml:space="preserve">£28.340m (incl. EV Link Road). </t>
    </r>
    <r>
      <rPr>
        <sz val="22"/>
        <rFont val="Arial"/>
        <family val="2"/>
      </rPr>
      <t xml:space="preserve">Forecast 20-21 spend is estimated </t>
    </r>
  </si>
  <si>
    <r>
      <t xml:space="preserve">     has now been made available to the SSLEP area for the </t>
    </r>
    <r>
      <rPr>
        <b/>
        <sz val="22"/>
        <color theme="1"/>
        <rFont val="Arial"/>
        <family val="2"/>
      </rPr>
      <t xml:space="preserve">Reopening the High Streets Safely </t>
    </r>
    <r>
      <rPr>
        <sz val="22"/>
        <color theme="1"/>
        <rFont val="Arial"/>
        <family val="2"/>
      </rPr>
      <t xml:space="preserve">and </t>
    </r>
    <r>
      <rPr>
        <b/>
        <sz val="22"/>
        <color theme="1"/>
        <rFont val="Arial"/>
        <family val="2"/>
      </rPr>
      <t>SME Restart and Kickstarting Tourism programmes</t>
    </r>
    <r>
      <rPr>
        <sz val="22"/>
        <color theme="1"/>
        <rFont val="Arial"/>
        <family val="2"/>
      </rPr>
      <t>, and are being implemented.</t>
    </r>
  </si>
  <si>
    <r>
      <t xml:space="preserve">      at </t>
    </r>
    <r>
      <rPr>
        <b/>
        <sz val="22"/>
        <color theme="1"/>
        <rFont val="Arial"/>
        <family val="2"/>
      </rPr>
      <t>£12.86m</t>
    </r>
    <r>
      <rPr>
        <sz val="22"/>
        <color theme="1"/>
        <rFont val="Arial"/>
        <family val="2"/>
      </rPr>
      <t xml:space="preserve"> and prior year capital spend totalled </t>
    </r>
    <r>
      <rPr>
        <b/>
        <sz val="22"/>
        <color theme="1"/>
        <rFont val="Arial"/>
        <family val="2"/>
      </rPr>
      <t>£8.4m.</t>
    </r>
  </si>
  <si>
    <t xml:space="preserve">     These allocations reflect the economic needs and challenges facing the SSLEP area as well as it’s EU Transitional Area status. The Reopening of the High Streets Safely funding has now</t>
  </si>
  <si>
    <r>
      <t xml:space="preserve">*    In 20-21, the 2nd year of Skills Advisory Panel (SAP) funding, the Gov't approved a further </t>
    </r>
    <r>
      <rPr>
        <b/>
        <sz val="22"/>
        <color theme="1"/>
        <rFont val="Arial"/>
        <family val="2"/>
      </rPr>
      <t>£0.075m</t>
    </r>
    <r>
      <rPr>
        <sz val="22"/>
        <color theme="1"/>
        <rFont val="Arial"/>
        <family val="2"/>
      </rPr>
      <t xml:space="preserve"> in SAP Grant funding to enable and encourage SAPs to continue to</t>
    </r>
  </si>
  <si>
    <t>DRAFT Q2 20-21 Figures (subject to change)</t>
  </si>
  <si>
    <r>
      <t xml:space="preserve">     been fully claimed and paid to the District Authorities. To date, </t>
    </r>
    <r>
      <rPr>
        <u/>
        <sz val="22"/>
        <color theme="1"/>
        <rFont val="Arial"/>
        <family val="2"/>
      </rPr>
      <t>600+ applications</t>
    </r>
    <r>
      <rPr>
        <sz val="22"/>
        <color theme="1"/>
        <rFont val="Arial"/>
        <family val="2"/>
      </rPr>
      <t xml:space="preserve"> have, so far, been made in respects to the new SME Restart &amp; Tourism Kick Start Programmes and are</t>
    </r>
  </si>
  <si>
    <t xml:space="preserve">     increase its analytical capability; support the on-going  development of the LIS; increase their local influence &amp; their ability to address local skills challenges and to grasp</t>
  </si>
  <si>
    <r>
      <t xml:space="preserve">*    Total target CVEZ jobs when completed is is estimated at </t>
    </r>
    <r>
      <rPr>
        <b/>
        <sz val="22"/>
        <rFont val="Arial"/>
        <family val="2"/>
      </rPr>
      <t>7,328</t>
    </r>
    <r>
      <rPr>
        <sz val="22"/>
        <rFont val="Arial"/>
        <family val="2"/>
      </rPr>
      <t xml:space="preserve">. Of which, </t>
    </r>
    <r>
      <rPr>
        <b/>
        <u/>
        <sz val="22"/>
        <rFont val="Arial"/>
        <family val="2"/>
      </rPr>
      <t>897 jobs</t>
    </r>
    <r>
      <rPr>
        <sz val="22"/>
        <rFont val="Arial"/>
        <family val="2"/>
      </rPr>
      <t xml:space="preserve"> (</t>
    </r>
    <r>
      <rPr>
        <b/>
        <i/>
        <sz val="22"/>
        <rFont val="Arial"/>
        <family val="2"/>
      </rPr>
      <t>12.2%</t>
    </r>
    <r>
      <rPr>
        <sz val="22"/>
        <rFont val="Arial"/>
        <family val="2"/>
      </rPr>
      <t>) have been delivered to date.</t>
    </r>
  </si>
  <si>
    <t xml:space="preserve">     currently being evaluated by the LEP's Growth Hub.</t>
  </si>
  <si>
    <t xml:space="preserve">     local skills opportunities.</t>
  </si>
  <si>
    <r>
      <t xml:space="preserve">*    Total CVEZ floor space when completed is is estimated at </t>
    </r>
    <r>
      <rPr>
        <b/>
        <sz val="22"/>
        <rFont val="Arial"/>
        <family val="2"/>
      </rPr>
      <t>3,747,862</t>
    </r>
    <r>
      <rPr>
        <sz val="22"/>
        <rFont val="Arial"/>
        <family val="2"/>
      </rPr>
      <t xml:space="preserve"> sq ft. Of which, </t>
    </r>
    <r>
      <rPr>
        <b/>
        <sz val="22"/>
        <rFont val="Arial"/>
        <family val="2"/>
      </rPr>
      <t>688,000 sq ft</t>
    </r>
    <r>
      <rPr>
        <sz val="22"/>
        <rFont val="Arial"/>
        <family val="2"/>
      </rPr>
      <t xml:space="preserve"> of floor space (or </t>
    </r>
    <r>
      <rPr>
        <b/>
        <i/>
        <sz val="22"/>
        <rFont val="Arial"/>
        <family val="2"/>
      </rPr>
      <t>18.3%</t>
    </r>
    <r>
      <rPr>
        <sz val="22"/>
        <rFont val="Arial"/>
        <family val="2"/>
      </rPr>
      <t>) has</t>
    </r>
  </si>
  <si>
    <t>ESF - European Social Fund</t>
  </si>
  <si>
    <r>
      <t xml:space="preserve">*    The SSLEP's SAP has now received its </t>
    </r>
    <r>
      <rPr>
        <b/>
        <sz val="22"/>
        <color theme="1"/>
        <rFont val="Arial"/>
        <family val="2"/>
      </rPr>
      <t>£0.075m</t>
    </r>
    <r>
      <rPr>
        <sz val="22"/>
        <color theme="1"/>
        <rFont val="Arial"/>
        <family val="2"/>
      </rPr>
      <t xml:space="preserve"> SAP Grant from the DfE and is to be spent by </t>
    </r>
    <r>
      <rPr>
        <b/>
        <u/>
        <sz val="22"/>
        <color theme="1"/>
        <rFont val="Arial"/>
        <family val="2"/>
      </rPr>
      <t>31 March 2021</t>
    </r>
    <r>
      <rPr>
        <sz val="22"/>
        <color theme="1"/>
        <rFont val="Arial"/>
        <family val="2"/>
      </rPr>
      <t>.</t>
    </r>
  </si>
  <si>
    <t>I54 Enterprise Zone &amp; Western Extension</t>
  </si>
  <si>
    <t xml:space="preserve">      been delivered to date.</t>
  </si>
  <si>
    <r>
      <t xml:space="preserve">*    Of the </t>
    </r>
    <r>
      <rPr>
        <b/>
        <sz val="22"/>
        <rFont val="Arial"/>
        <family val="2"/>
      </rPr>
      <t>£59.72m</t>
    </r>
    <r>
      <rPr>
        <sz val="22"/>
        <rFont val="Arial"/>
        <family val="2"/>
      </rPr>
      <t xml:space="preserve"> of ESF committed to date, </t>
    </r>
    <r>
      <rPr>
        <b/>
        <i/>
        <sz val="22"/>
        <rFont val="Arial"/>
        <family val="2"/>
      </rPr>
      <t>91.2%</t>
    </r>
    <r>
      <rPr>
        <sz val="22"/>
        <rFont val="Arial"/>
        <family val="2"/>
      </rPr>
      <t xml:space="preserve"> of the </t>
    </r>
    <r>
      <rPr>
        <b/>
        <sz val="22"/>
        <rFont val="Arial"/>
        <family val="2"/>
      </rPr>
      <t>£65.48m</t>
    </r>
    <r>
      <rPr>
        <sz val="22"/>
        <rFont val="Arial"/>
        <family val="2"/>
      </rPr>
      <t xml:space="preserve"> total ESF allocation. </t>
    </r>
    <r>
      <rPr>
        <b/>
        <u/>
        <sz val="22"/>
        <rFont val="Arial"/>
        <family val="2"/>
      </rPr>
      <t>£54m</t>
    </r>
    <r>
      <rPr>
        <sz val="22"/>
        <rFont val="Arial"/>
        <family val="2"/>
      </rPr>
      <t xml:space="preserve"> of this sum is to be delivered through 3 national 'Opt In' Programmes by the DWP; The Skills</t>
    </r>
  </si>
  <si>
    <r>
      <t xml:space="preserve">      Funding Agency &amp; the Big Lottery (Building Better Opportunities). In comparison, the </t>
    </r>
    <r>
      <rPr>
        <b/>
        <u/>
        <sz val="22"/>
        <rFont val="Arial"/>
        <family val="2"/>
      </rPr>
      <t>national average</t>
    </r>
    <r>
      <rPr>
        <sz val="22"/>
        <rFont val="Arial"/>
        <family val="2"/>
      </rPr>
      <t xml:space="preserve"> is</t>
    </r>
    <r>
      <rPr>
        <b/>
        <i/>
        <sz val="22"/>
        <rFont val="Arial"/>
        <family val="2"/>
      </rPr>
      <t xml:space="preserve"> c70%</t>
    </r>
    <r>
      <rPr>
        <sz val="22"/>
        <rFont val="Arial"/>
        <family val="2"/>
      </rPr>
      <t xml:space="preserve"> for ESF commitments. Expressions of interest for a 2nd phase of</t>
    </r>
  </si>
  <si>
    <r>
      <t xml:space="preserve">*    A SAP Spend Plan has been agreed &amp; set - </t>
    </r>
    <r>
      <rPr>
        <b/>
        <sz val="22"/>
        <rFont val="Arial"/>
        <family val="2"/>
      </rPr>
      <t>£0.050m</t>
    </r>
    <r>
      <rPr>
        <sz val="22"/>
        <rFont val="Arial"/>
        <family val="2"/>
      </rPr>
      <t xml:space="preserve"> is to fund a SAP Analyst post &amp; </t>
    </r>
    <r>
      <rPr>
        <b/>
        <sz val="22"/>
        <rFont val="Arial"/>
        <family val="2"/>
      </rPr>
      <t>£0.025m</t>
    </r>
    <r>
      <rPr>
        <sz val="22"/>
        <rFont val="Arial"/>
        <family val="2"/>
      </rPr>
      <t xml:space="preserve"> has been allocated to Other Hired Services. Of  which, </t>
    </r>
    <r>
      <rPr>
        <b/>
        <sz val="22"/>
        <rFont val="Arial"/>
        <family val="2"/>
      </rPr>
      <t>£0.015m</t>
    </r>
    <r>
      <rPr>
        <sz val="22"/>
        <rFont val="Arial"/>
        <family val="2"/>
      </rPr>
      <t xml:space="preserve"> has been</t>
    </r>
  </si>
  <si>
    <r>
      <t xml:space="preserve">*     The initial borrowing to deliver the i54 Western Extension EZ development, which is currently </t>
    </r>
    <r>
      <rPr>
        <b/>
        <i/>
        <sz val="22"/>
        <color theme="1"/>
        <rFont val="Arial"/>
        <family val="2"/>
      </rPr>
      <t>80%</t>
    </r>
    <r>
      <rPr>
        <sz val="22"/>
        <color theme="1"/>
        <rFont val="Arial"/>
        <family val="2"/>
      </rPr>
      <t xml:space="preserve"> occupied, is expected to be fully repaid by </t>
    </r>
    <r>
      <rPr>
        <b/>
        <u/>
        <sz val="22"/>
        <color theme="1"/>
        <rFont val="Arial"/>
        <family val="2"/>
      </rPr>
      <t>April 26</t>
    </r>
    <r>
      <rPr>
        <sz val="22"/>
        <color theme="1"/>
        <rFont val="Arial"/>
        <family val="2"/>
      </rPr>
      <t>. Following this date, all business rates attained will be utilised to repay the</t>
    </r>
  </si>
  <si>
    <t xml:space="preserve">      the ESF 'Opt In' Prog has been submitted. DWP &amp; Big Lottery 'Opt In' applications are currently being processed. Any returned funds will go to the Reserve Fund but due to the COVID</t>
  </si>
  <si>
    <r>
      <t xml:space="preserve">     spent on the purchase of the EMSI data. To date, </t>
    </r>
    <r>
      <rPr>
        <b/>
        <u/>
        <sz val="22"/>
        <rFont val="Arial"/>
        <family val="2"/>
      </rPr>
      <t>£0.035m</t>
    </r>
    <r>
      <rPr>
        <sz val="22"/>
        <rFont val="Arial"/>
        <family val="2"/>
      </rPr>
      <t xml:space="preserve"> of this year's SAP Grant has been spent in total and is expected to be fully spent in year.</t>
    </r>
  </si>
  <si>
    <r>
      <t xml:space="preserve">       </t>
    </r>
    <r>
      <rPr>
        <b/>
        <sz val="22"/>
        <color theme="1"/>
        <rFont val="Arial"/>
        <family val="2"/>
      </rPr>
      <t>£10m</t>
    </r>
    <r>
      <rPr>
        <sz val="22"/>
        <color theme="1"/>
        <rFont val="Arial"/>
        <family val="2"/>
      </rPr>
      <t xml:space="preserve"> planned Investment that</t>
    </r>
    <r>
      <rPr>
        <b/>
        <sz val="22"/>
        <color theme="1"/>
        <rFont val="Arial"/>
        <family val="2"/>
      </rPr>
      <t xml:space="preserve"> </t>
    </r>
    <r>
      <rPr>
        <sz val="22"/>
        <color theme="1"/>
        <rFont val="Arial"/>
        <family val="2"/>
      </rPr>
      <t xml:space="preserve">the LEP Exec Board has agreed to invest for the </t>
    </r>
    <r>
      <rPr>
        <b/>
        <sz val="22"/>
        <color theme="1"/>
        <rFont val="Arial"/>
        <family val="2"/>
      </rPr>
      <t>i54 Western Extension</t>
    </r>
    <r>
      <rPr>
        <sz val="22"/>
        <color theme="1"/>
        <rFont val="Arial"/>
        <family val="2"/>
      </rPr>
      <t xml:space="preserve">. To date, </t>
    </r>
    <r>
      <rPr>
        <b/>
        <sz val="22"/>
        <color theme="1"/>
        <rFont val="Arial"/>
        <family val="2"/>
      </rPr>
      <t>£3.537m</t>
    </r>
    <r>
      <rPr>
        <sz val="22"/>
        <color theme="1"/>
        <rFont val="Arial"/>
        <family val="2"/>
      </rPr>
      <t xml:space="preserve"> this year's LGF Grant allocation slippage has been reassigned to the I54WE. </t>
    </r>
  </si>
  <si>
    <t xml:space="preserve">      pandemic, this has now been postponed indefinitely as gov't refocus their response post Covid.</t>
  </si>
  <si>
    <t xml:space="preserve">   No issues arising for either the Ceramic Valleyor the i54 Western Extension Enerprise Zones  </t>
  </si>
  <si>
    <t xml:space="preserve">  There is a 'high level of confidence' that the balance of ESIF funding remains 'on course' to meet the grant commitments deadline (31st March 21) &amp; the grant</t>
  </si>
  <si>
    <t xml:space="preserve">  No issues arising.</t>
  </si>
  <si>
    <t xml:space="preserve">  spend (30th June 23), subject to any Gov't national review of uncommitted ESIF Funding being undertaken to refocus financial resources on the pandemic.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</si>
</sst>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&quot;£&quot;#,##0.000"/>
    <numFmt numFmtId="166" formatCode="#,##0.000"/>
    <numFmt numFmtId="167" formatCode="0.000"/>
  </numFmts>
  <fonts count="7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48"/>
      <color indexed="9"/>
      <name val="Arial"/>
      <family val="2"/>
    </font>
    <font>
      <sz val="40"/>
      <color theme="1"/>
      <name val="Arial"/>
      <family val="2"/>
    </font>
    <font>
      <b/>
      <sz val="30"/>
      <color theme="0"/>
      <name val="Arial"/>
      <family val="2"/>
    </font>
    <font>
      <b/>
      <sz val="28"/>
      <color theme="0"/>
      <name val="Arial"/>
      <family val="2"/>
    </font>
    <font>
      <sz val="28"/>
      <color theme="1"/>
      <name val="Arial"/>
      <family val="2"/>
    </font>
    <font>
      <b/>
      <u/>
      <sz val="26"/>
      <name val="Arial"/>
      <family val="2"/>
    </font>
    <font>
      <b/>
      <u/>
      <sz val="18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u/>
      <sz val="22"/>
      <name val="Arial"/>
      <family val="2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26"/>
      <name val="Arial"/>
      <family val="2"/>
    </font>
    <font>
      <b/>
      <sz val="18"/>
      <color theme="1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u/>
      <sz val="22"/>
      <color theme="1"/>
      <name val="Arial"/>
      <family val="2"/>
    </font>
    <font>
      <b/>
      <sz val="28"/>
      <name val="Arial"/>
      <family val="2"/>
    </font>
    <font>
      <b/>
      <sz val="22"/>
      <color theme="1"/>
      <name val="Arial"/>
      <family val="2"/>
    </font>
    <font>
      <b/>
      <i/>
      <sz val="18"/>
      <color theme="1"/>
      <name val="Arial"/>
      <family val="2"/>
    </font>
    <font>
      <b/>
      <sz val="17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2"/>
      <color rgb="FFFF0000"/>
      <name val="Arial"/>
      <family val="2"/>
    </font>
    <font>
      <b/>
      <i/>
      <sz val="22"/>
      <name val="Arial"/>
      <family val="2"/>
    </font>
    <font>
      <b/>
      <i/>
      <sz val="22"/>
      <color rgb="FFFF0000"/>
      <name val="Arial"/>
      <family val="2"/>
    </font>
    <font>
      <b/>
      <sz val="11"/>
      <color rgb="FF000000"/>
      <name val="Calibri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7"/>
      <color theme="1"/>
      <name val="Arial"/>
      <family val="2"/>
    </font>
    <font>
      <b/>
      <sz val="17"/>
      <color rgb="FFFF0000"/>
      <name val="Arial"/>
      <family val="2"/>
    </font>
    <font>
      <b/>
      <sz val="20"/>
      <name val="Arial"/>
      <family val="2"/>
    </font>
    <font>
      <b/>
      <sz val="20"/>
      <color rgb="FFFFC000"/>
      <name val="Arial"/>
      <family val="2"/>
    </font>
    <font>
      <sz val="14"/>
      <color theme="1"/>
      <name val="Arial"/>
      <family val="2"/>
    </font>
    <font>
      <b/>
      <i/>
      <sz val="22"/>
      <color theme="1"/>
      <name val="Arial"/>
      <family val="2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b/>
      <sz val="22"/>
      <color rgb="FFFF0000"/>
      <name val="Arial"/>
      <family val="2"/>
    </font>
    <font>
      <sz val="17"/>
      <name val="Arial"/>
      <family val="2"/>
    </font>
    <font>
      <sz val="12"/>
      <color rgb="FF000000"/>
      <name val="Arial"/>
      <family val="2"/>
    </font>
    <font>
      <b/>
      <u/>
      <sz val="28"/>
      <color rgb="FFFF0000"/>
      <name val="Arial"/>
      <family val="2"/>
    </font>
    <font>
      <sz val="16"/>
      <color theme="1"/>
      <name val="Arial"/>
      <family val="2"/>
    </font>
    <font>
      <b/>
      <sz val="26"/>
      <color rgb="FFFF0000"/>
      <name val="Arial"/>
      <family val="2"/>
    </font>
    <font>
      <b/>
      <u/>
      <sz val="28"/>
      <name val="Arial"/>
      <family val="2"/>
    </font>
    <font>
      <b/>
      <u/>
      <sz val="20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u/>
      <sz val="24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22"/>
      <name val="Arial"/>
      <family val="2"/>
    </font>
    <font>
      <b/>
      <sz val="24"/>
      <color rgb="FFFF0000"/>
      <name val="Arial"/>
      <family val="2"/>
    </font>
    <font>
      <u/>
      <sz val="22"/>
      <color theme="1"/>
      <name val="Arial"/>
      <family val="2"/>
    </font>
    <font>
      <b/>
      <sz val="20"/>
      <color theme="0"/>
      <name val="Arial"/>
      <family val="2"/>
    </font>
    <font>
      <b/>
      <i/>
      <u/>
      <sz val="26"/>
      <name val="Arial"/>
      <family val="2"/>
    </font>
    <font>
      <b/>
      <sz val="20"/>
      <color rgb="FFFF0000"/>
      <name val="Arial"/>
      <family val="2"/>
    </font>
    <font>
      <sz val="15"/>
      <color theme="1"/>
      <name val="Arial"/>
      <family val="2"/>
    </font>
    <font>
      <sz val="2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</cellStyleXfs>
  <cellXfs count="233">
    <xf numFmtId="0" fontId="0" fillId="0" borderId="0" xfId="0"/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/>
    <xf numFmtId="0" fontId="10" fillId="0" borderId="0" xfId="0" applyFont="1" applyAlignment="1">
      <alignment vertical="top"/>
    </xf>
    <xf numFmtId="0" fontId="0" fillId="0" borderId="10" xfId="0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2" fillId="0" borderId="10" xfId="0" applyFont="1" applyBorder="1"/>
    <xf numFmtId="0" fontId="15" fillId="0" borderId="0" xfId="0" applyFont="1"/>
    <xf numFmtId="164" fontId="18" fillId="0" borderId="0" xfId="1" applyNumberFormat="1" applyFont="1" applyFill="1" applyAlignment="1">
      <alignment horizontal="center"/>
    </xf>
    <xf numFmtId="164" fontId="19" fillId="0" borderId="0" xfId="1" applyNumberFormat="1" applyFont="1" applyAlignment="1">
      <alignment horizontal="left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vertical="top"/>
    </xf>
    <xf numFmtId="164" fontId="24" fillId="0" borderId="0" xfId="3" applyNumberFormat="1" applyFont="1" applyAlignment="1">
      <alignment horizontal="center"/>
    </xf>
    <xf numFmtId="0" fontId="23" fillId="0" borderId="0" xfId="4"/>
    <xf numFmtId="0" fontId="25" fillId="0" borderId="0" xfId="4" applyFont="1"/>
    <xf numFmtId="0" fontId="13" fillId="0" borderId="0" xfId="0" applyFont="1" applyAlignment="1">
      <alignment horizontal="center"/>
    </xf>
    <xf numFmtId="164" fontId="20" fillId="0" borderId="0" xfId="3" applyNumberFormat="1" applyFont="1" applyAlignment="1">
      <alignment horizontal="center"/>
    </xf>
    <xf numFmtId="164" fontId="27" fillId="0" borderId="0" xfId="3" applyNumberFormat="1" applyFont="1" applyAlignment="1">
      <alignment horizontal="right"/>
    </xf>
    <xf numFmtId="0" fontId="25" fillId="0" borderId="0" xfId="0" applyFont="1"/>
    <xf numFmtId="0" fontId="22" fillId="0" borderId="0" xfId="0" applyFont="1"/>
    <xf numFmtId="0" fontId="12" fillId="0" borderId="0" xfId="0" applyFont="1" applyAlignment="1">
      <alignment horizontal="left" indent="1"/>
    </xf>
    <xf numFmtId="164" fontId="20" fillId="0" borderId="0" xfId="3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/>
    <xf numFmtId="164" fontId="18" fillId="0" borderId="0" xfId="1" applyNumberFormat="1" applyFont="1" applyFill="1" applyBorder="1" applyAlignment="1">
      <alignment horizontal="center"/>
    </xf>
    <xf numFmtId="0" fontId="30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/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/>
    <xf numFmtId="0" fontId="37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9" xfId="0" applyFont="1" applyBorder="1"/>
    <xf numFmtId="0" fontId="28" fillId="0" borderId="0" xfId="0" applyFont="1" applyAlignment="1">
      <alignment vertical="center"/>
    </xf>
    <xf numFmtId="166" fontId="28" fillId="0" borderId="0" xfId="0" applyNumberFormat="1" applyFont="1" applyAlignment="1">
      <alignment horizontal="center" vertical="center" wrapText="1"/>
    </xf>
    <xf numFmtId="0" fontId="40" fillId="0" borderId="0" xfId="0" applyFont="1"/>
    <xf numFmtId="0" fontId="38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0" fontId="4" fillId="0" borderId="9" xfId="0" applyFont="1" applyBorder="1"/>
    <xf numFmtId="0" fontId="4" fillId="0" borderId="10" xfId="0" applyFont="1" applyBorder="1"/>
    <xf numFmtId="0" fontId="41" fillId="0" borderId="0" xfId="0" applyFont="1"/>
    <xf numFmtId="0" fontId="3" fillId="0" borderId="10" xfId="0" applyFont="1" applyBorder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center"/>
    </xf>
    <xf numFmtId="0" fontId="43" fillId="0" borderId="3" xfId="0" applyFont="1" applyBorder="1" applyAlignment="1">
      <alignment vertical="center"/>
    </xf>
    <xf numFmtId="0" fontId="45" fillId="0" borderId="3" xfId="0" applyFont="1" applyBorder="1"/>
    <xf numFmtId="0" fontId="0" fillId="0" borderId="3" xfId="0" applyBorder="1"/>
    <xf numFmtId="0" fontId="16" fillId="0" borderId="4" xfId="0" applyFont="1" applyBorder="1" applyAlignment="1">
      <alignment vertical="center" wrapText="1"/>
    </xf>
    <xf numFmtId="0" fontId="43" fillId="0" borderId="6" xfId="0" applyFont="1" applyBorder="1" applyAlignment="1">
      <alignment vertical="top"/>
    </xf>
    <xf numFmtId="0" fontId="45" fillId="0" borderId="6" xfId="0" applyFont="1" applyBorder="1"/>
    <xf numFmtId="0" fontId="0" fillId="0" borderId="6" xfId="0" applyBorder="1"/>
    <xf numFmtId="0" fontId="16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164" fontId="15" fillId="0" borderId="0" xfId="1" applyNumberFormat="1" applyFont="1" applyBorder="1"/>
    <xf numFmtId="0" fontId="4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4" fontId="15" fillId="0" borderId="0" xfId="1" applyNumberFormat="1" applyFont="1" applyBorder="1" applyAlignment="1">
      <alignment vertical="center"/>
    </xf>
    <xf numFmtId="0" fontId="48" fillId="0" borderId="0" xfId="0" applyFont="1" applyAlignment="1">
      <alignment horizontal="center"/>
    </xf>
    <xf numFmtId="0" fontId="22" fillId="0" borderId="10" xfId="0" applyFont="1" applyBorder="1"/>
    <xf numFmtId="164" fontId="22" fillId="0" borderId="0" xfId="1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164" fontId="15" fillId="0" borderId="14" xfId="1" applyNumberFormat="1" applyFont="1" applyBorder="1"/>
    <xf numFmtId="4" fontId="22" fillId="0" borderId="0" xfId="0" applyNumberFormat="1" applyFont="1"/>
    <xf numFmtId="0" fontId="49" fillId="0" borderId="0" xfId="0" applyFont="1" applyAlignment="1">
      <alignment horizontal="center"/>
    </xf>
    <xf numFmtId="0" fontId="50" fillId="0" borderId="0" xfId="0" applyFont="1"/>
    <xf numFmtId="0" fontId="28" fillId="0" borderId="0" xfId="0" applyFont="1"/>
    <xf numFmtId="164" fontId="16" fillId="0" borderId="15" xfId="1" applyNumberFormat="1" applyFont="1" applyBorder="1"/>
    <xf numFmtId="0" fontId="28" fillId="0" borderId="0" xfId="0" quotePrefix="1" applyFont="1"/>
    <xf numFmtId="164" fontId="28" fillId="0" borderId="0" xfId="1" applyNumberFormat="1" applyFont="1" applyBorder="1" applyAlignment="1">
      <alignment horizontal="right" vertical="center"/>
    </xf>
    <xf numFmtId="0" fontId="51" fillId="0" borderId="0" xfId="0" applyFont="1"/>
    <xf numFmtId="0" fontId="15" fillId="0" borderId="0" xfId="0" applyFont="1" applyAlignment="1">
      <alignment vertical="top"/>
    </xf>
    <xf numFmtId="164" fontId="22" fillId="0" borderId="0" xfId="1" applyNumberFormat="1" applyFont="1" applyBorder="1"/>
    <xf numFmtId="4" fontId="16" fillId="0" borderId="0" xfId="0" applyNumberFormat="1" applyFont="1"/>
    <xf numFmtId="0" fontId="16" fillId="0" borderId="13" xfId="0" applyFont="1" applyBorder="1"/>
    <xf numFmtId="0" fontId="0" fillId="0" borderId="4" xfId="0" applyBorder="1"/>
    <xf numFmtId="0" fontId="50" fillId="0" borderId="0" xfId="0" quotePrefix="1" applyFont="1"/>
    <xf numFmtId="0" fontId="16" fillId="0" borderId="5" xfId="0" applyFont="1" applyBorder="1"/>
    <xf numFmtId="0" fontId="0" fillId="0" borderId="7" xfId="0" applyBorder="1"/>
    <xf numFmtId="0" fontId="52" fillId="0" borderId="0" xfId="0" applyFont="1"/>
    <xf numFmtId="43" fontId="53" fillId="0" borderId="0" xfId="1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164" fontId="0" fillId="0" borderId="0" xfId="1" applyNumberFormat="1" applyFont="1" applyBorder="1"/>
    <xf numFmtId="164" fontId="0" fillId="0" borderId="0" xfId="0" applyNumberFormat="1"/>
    <xf numFmtId="0" fontId="15" fillId="0" borderId="0" xfId="0" quotePrefix="1" applyFont="1"/>
    <xf numFmtId="164" fontId="4" fillId="0" borderId="0" xfId="0" applyNumberFormat="1" applyFont="1"/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1" fillId="0" borderId="0" xfId="0" applyFont="1"/>
    <xf numFmtId="0" fontId="15" fillId="0" borderId="0" xfId="0" applyFont="1" applyAlignment="1">
      <alignment horizontal="center"/>
    </xf>
    <xf numFmtId="164" fontId="15" fillId="0" borderId="0" xfId="1" applyNumberFormat="1" applyFont="1" applyBorder="1" applyAlignment="1"/>
    <xf numFmtId="0" fontId="2" fillId="0" borderId="10" xfId="0" applyFont="1" applyBorder="1" applyAlignment="1">
      <alignment horizontal="left"/>
    </xf>
    <xf numFmtId="164" fontId="15" fillId="0" borderId="14" xfId="1" applyNumberFormat="1" applyFont="1" applyBorder="1" applyAlignment="1"/>
    <xf numFmtId="0" fontId="15" fillId="0" borderId="0" xfId="0" applyFont="1" applyAlignment="1">
      <alignment horizontal="left"/>
    </xf>
    <xf numFmtId="0" fontId="16" fillId="0" borderId="0" xfId="0" applyFont="1"/>
    <xf numFmtId="164" fontId="28" fillId="0" borderId="15" xfId="0" applyNumberFormat="1" applyFont="1" applyBorder="1"/>
    <xf numFmtId="0" fontId="4" fillId="0" borderId="9" xfId="0" quotePrefix="1" applyFont="1" applyBorder="1"/>
    <xf numFmtId="0" fontId="19" fillId="0" borderId="9" xfId="0" applyFont="1" applyBorder="1"/>
    <xf numFmtId="0" fontId="19" fillId="0" borderId="0" xfId="0" applyFont="1"/>
    <xf numFmtId="0" fontId="19" fillId="0" borderId="10" xfId="0" applyFont="1" applyBorder="1"/>
    <xf numFmtId="0" fontId="63" fillId="0" borderId="9" xfId="0" applyFont="1" applyBorder="1"/>
    <xf numFmtId="0" fontId="63" fillId="0" borderId="0" xfId="0" applyFont="1"/>
    <xf numFmtId="0" fontId="63" fillId="0" borderId="10" xfId="0" applyFont="1" applyBorder="1"/>
    <xf numFmtId="0" fontId="28" fillId="0" borderId="9" xfId="0" applyFont="1" applyBorder="1"/>
    <xf numFmtId="0" fontId="26" fillId="0" borderId="0" xfId="0" applyFont="1" applyAlignment="1">
      <alignment horizontal="left" vertical="top"/>
    </xf>
    <xf numFmtId="0" fontId="61" fillId="0" borderId="10" xfId="0" applyFont="1" applyBorder="1"/>
    <xf numFmtId="0" fontId="0" fillId="0" borderId="5" xfId="0" applyBorder="1"/>
    <xf numFmtId="0" fontId="53" fillId="0" borderId="6" xfId="0" applyFont="1" applyBorder="1"/>
    <xf numFmtId="0" fontId="22" fillId="0" borderId="0" xfId="0" applyFont="1" applyAlignment="1">
      <alignment horizontal="left" vertical="center"/>
    </xf>
    <xf numFmtId="0" fontId="61" fillId="0" borderId="9" xfId="0" applyFont="1" applyBorder="1"/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8" fillId="0" borderId="9" xfId="0" applyFont="1" applyBorder="1"/>
    <xf numFmtId="0" fontId="22" fillId="0" borderId="0" xfId="0" quotePrefix="1" applyFont="1"/>
    <xf numFmtId="0" fontId="2" fillId="0" borderId="0" xfId="0" applyFont="1" applyAlignment="1">
      <alignment horizontal="center" wrapText="1"/>
    </xf>
    <xf numFmtId="0" fontId="1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28" fillId="0" borderId="0" xfId="1" applyNumberFormat="1" applyFont="1" applyBorder="1"/>
    <xf numFmtId="0" fontId="43" fillId="11" borderId="16" xfId="0" applyFont="1" applyFill="1" applyBorder="1" applyAlignment="1">
      <alignment horizontal="center"/>
    </xf>
    <xf numFmtId="0" fontId="25" fillId="11" borderId="16" xfId="0" applyFont="1" applyFill="1" applyBorder="1"/>
    <xf numFmtId="0" fontId="65" fillId="11" borderId="16" xfId="0" applyFont="1" applyFill="1" applyBorder="1" applyAlignment="1">
      <alignment horizontal="center" wrapText="1"/>
    </xf>
    <xf numFmtId="0" fontId="25" fillId="0" borderId="16" xfId="0" applyFont="1" applyBorder="1"/>
    <xf numFmtId="167" fontId="43" fillId="0" borderId="16" xfId="0" applyNumberFormat="1" applyFont="1" applyBorder="1" applyAlignment="1">
      <alignment horizontal="center"/>
    </xf>
    <xf numFmtId="0" fontId="16" fillId="0" borderId="1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43" fillId="11" borderId="16" xfId="0" applyFont="1" applyFill="1" applyBorder="1"/>
    <xf numFmtId="0" fontId="65" fillId="11" borderId="16" xfId="0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65" fillId="11" borderId="16" xfId="0" applyFont="1" applyFill="1" applyBorder="1"/>
    <xf numFmtId="0" fontId="6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/>
    <xf numFmtId="0" fontId="15" fillId="0" borderId="0" xfId="0" applyFont="1" applyAlignment="1">
      <alignment vertical="center"/>
    </xf>
    <xf numFmtId="0" fontId="16" fillId="0" borderId="3" xfId="0" applyFont="1" applyBorder="1"/>
    <xf numFmtId="164" fontId="0" fillId="0" borderId="3" xfId="1" applyNumberFormat="1" applyFont="1" applyBorder="1"/>
    <xf numFmtId="0" fontId="68" fillId="0" borderId="0" xfId="0" applyFont="1"/>
    <xf numFmtId="0" fontId="16" fillId="0" borderId="6" xfId="0" applyFont="1" applyBorder="1"/>
    <xf numFmtId="0" fontId="68" fillId="0" borderId="6" xfId="0" applyFont="1" applyBorder="1"/>
    <xf numFmtId="0" fontId="68" fillId="0" borderId="7" xfId="0" applyFont="1" applyBorder="1"/>
    <xf numFmtId="0" fontId="45" fillId="0" borderId="0" xfId="0" applyFont="1"/>
    <xf numFmtId="0" fontId="40" fillId="0" borderId="0" xfId="0" quotePrefix="1" applyFont="1"/>
    <xf numFmtId="0" fontId="69" fillId="0" borderId="0" xfId="0" applyFont="1"/>
    <xf numFmtId="0" fontId="39" fillId="0" borderId="0" xfId="0" applyFont="1" applyAlignment="1">
      <alignment vertical="top"/>
    </xf>
    <xf numFmtId="0" fontId="62" fillId="0" borderId="0" xfId="0" applyFont="1"/>
    <xf numFmtId="0" fontId="0" fillId="0" borderId="0" xfId="0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65" fontId="18" fillId="5" borderId="11" xfId="0" applyNumberFormat="1" applyFont="1" applyFill="1" applyBorder="1" applyAlignment="1">
      <alignment horizontal="center" vertical="center"/>
    </xf>
    <xf numFmtId="165" fontId="18" fillId="5" borderId="12" xfId="0" applyNumberFormat="1" applyFont="1" applyFill="1" applyBorder="1" applyAlignment="1">
      <alignment horizontal="center" vertical="center"/>
    </xf>
    <xf numFmtId="165" fontId="20" fillId="6" borderId="11" xfId="0" applyNumberFormat="1" applyFont="1" applyFill="1" applyBorder="1" applyAlignment="1">
      <alignment horizontal="center" vertical="center"/>
    </xf>
    <xf numFmtId="165" fontId="20" fillId="6" borderId="12" xfId="0" applyNumberFormat="1" applyFont="1" applyFill="1" applyBorder="1" applyAlignment="1">
      <alignment horizontal="center" vertical="center"/>
    </xf>
    <xf numFmtId="9" fontId="20" fillId="5" borderId="11" xfId="2" applyFont="1" applyFill="1" applyBorder="1" applyAlignment="1">
      <alignment horizontal="center" vertical="center"/>
    </xf>
    <xf numFmtId="9" fontId="20" fillId="5" borderId="12" xfId="2" applyFont="1" applyFill="1" applyBorder="1" applyAlignment="1">
      <alignment horizontal="center" vertical="center"/>
    </xf>
    <xf numFmtId="165" fontId="18" fillId="6" borderId="11" xfId="0" applyNumberFormat="1" applyFont="1" applyFill="1" applyBorder="1" applyAlignment="1">
      <alignment horizontal="center" vertical="center"/>
    </xf>
    <xf numFmtId="165" fontId="18" fillId="6" borderId="12" xfId="0" applyNumberFormat="1" applyFont="1" applyFill="1" applyBorder="1" applyAlignment="1">
      <alignment horizontal="center" vertical="center"/>
    </xf>
    <xf numFmtId="165" fontId="18" fillId="7" borderId="11" xfId="0" applyNumberFormat="1" applyFont="1" applyFill="1" applyBorder="1" applyAlignment="1">
      <alignment horizontal="center" vertical="center"/>
    </xf>
    <xf numFmtId="165" fontId="18" fillId="7" borderId="12" xfId="0" applyNumberFormat="1" applyFont="1" applyFill="1" applyBorder="1" applyAlignment="1">
      <alignment horizontal="center" vertical="center"/>
    </xf>
    <xf numFmtId="165" fontId="20" fillId="8" borderId="11" xfId="0" applyNumberFormat="1" applyFont="1" applyFill="1" applyBorder="1" applyAlignment="1">
      <alignment horizontal="center" vertical="center"/>
    </xf>
    <xf numFmtId="165" fontId="20" fillId="8" borderId="12" xfId="0" applyNumberFormat="1" applyFont="1" applyFill="1" applyBorder="1" applyAlignment="1">
      <alignment horizontal="center" vertical="center"/>
    </xf>
    <xf numFmtId="9" fontId="20" fillId="7" borderId="11" xfId="2" applyFont="1" applyFill="1" applyBorder="1" applyAlignment="1">
      <alignment horizontal="center" vertical="center"/>
    </xf>
    <xf numFmtId="9" fontId="20" fillId="7" borderId="12" xfId="2" applyFont="1" applyFill="1" applyBorder="1" applyAlignment="1">
      <alignment horizontal="center" vertical="center"/>
    </xf>
    <xf numFmtId="9" fontId="18" fillId="5" borderId="11" xfId="2" applyFont="1" applyFill="1" applyBorder="1" applyAlignment="1">
      <alignment horizontal="center" vertical="center"/>
    </xf>
    <xf numFmtId="9" fontId="18" fillId="5" borderId="12" xfId="2" applyFont="1" applyFill="1" applyBorder="1" applyAlignment="1">
      <alignment horizontal="center" vertical="center"/>
    </xf>
    <xf numFmtId="165" fontId="20" fillId="7" borderId="11" xfId="0" applyNumberFormat="1" applyFont="1" applyFill="1" applyBorder="1" applyAlignment="1">
      <alignment horizontal="center" vertical="center"/>
    </xf>
    <xf numFmtId="165" fontId="20" fillId="7" borderId="12" xfId="0" applyNumberFormat="1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28" fillId="9" borderId="4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9" borderId="3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28" fillId="10" borderId="13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0" fontId="28" fillId="10" borderId="5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28" fillId="10" borderId="3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center" vertical="center"/>
    </xf>
  </cellXfs>
  <cellStyles count="5">
    <cellStyle name="Comma" xfId="1" builtinId="3"/>
    <cellStyle name="Comma 3" xfId="3" xr:uid="{80A683D8-F467-4397-B72E-9367BD1C75B8}"/>
    <cellStyle name="Normal" xfId="0" builtinId="0"/>
    <cellStyle name="Normal 2" xfId="4" xr:uid="{12FCF464-8524-421A-9C98-8BDA69A0004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62965326500194E-2"/>
          <c:y val="3.0667920677293754E-2"/>
          <c:w val="0.91358382029935359"/>
          <c:h val="0.69385853052761848"/>
        </c:manualLayout>
      </c:layout>
      <c:lineChart>
        <c:grouping val="standard"/>
        <c:varyColors val="0"/>
        <c:ser>
          <c:idx val="0"/>
          <c:order val="0"/>
          <c:tx>
            <c:strRef>
              <c:f>'[1]Revenue Base Data  DO NOT PRINT'!$D$47</c:f>
              <c:strCache>
                <c:ptCount val="1"/>
                <c:pt idx="0">
                  <c:v>£m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'[1]Revenue Base Data  DO NOT PRINT'!$C$48:$C$83</c:f>
              <c:numCache>
                <c:formatCode>General</c:formatCode>
                <c:ptCount val="36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  <c:pt idx="21">
                  <c:v>44075</c:v>
                </c:pt>
                <c:pt idx="22">
                  <c:v>44166</c:v>
                </c:pt>
                <c:pt idx="23">
                  <c:v>44256</c:v>
                </c:pt>
                <c:pt idx="24">
                  <c:v>44348</c:v>
                </c:pt>
                <c:pt idx="25">
                  <c:v>44440</c:v>
                </c:pt>
                <c:pt idx="26">
                  <c:v>44531</c:v>
                </c:pt>
                <c:pt idx="27">
                  <c:v>44621</c:v>
                </c:pt>
                <c:pt idx="28">
                  <c:v>44713</c:v>
                </c:pt>
                <c:pt idx="29">
                  <c:v>44805</c:v>
                </c:pt>
                <c:pt idx="30">
                  <c:v>44896</c:v>
                </c:pt>
                <c:pt idx="31">
                  <c:v>44986</c:v>
                </c:pt>
                <c:pt idx="32">
                  <c:v>45078</c:v>
                </c:pt>
                <c:pt idx="33">
                  <c:v>45170</c:v>
                </c:pt>
                <c:pt idx="34">
                  <c:v>45261</c:v>
                </c:pt>
                <c:pt idx="35">
                  <c:v>45352</c:v>
                </c:pt>
              </c:numCache>
            </c:numRef>
          </c:cat>
          <c:val>
            <c:numRef>
              <c:f>'[1]Revenue Base Data  DO NOT PRINT'!$D$48:$D$83</c:f>
              <c:numCache>
                <c:formatCode>General</c:formatCode>
                <c:ptCount val="36"/>
                <c:pt idx="0">
                  <c:v>10.286930999999999</c:v>
                </c:pt>
                <c:pt idx="1">
                  <c:v>10.191291</c:v>
                </c:pt>
                <c:pt idx="2">
                  <c:v>10.191291</c:v>
                </c:pt>
                <c:pt idx="3">
                  <c:v>10.191291</c:v>
                </c:pt>
                <c:pt idx="4">
                  <c:v>9.4640319999999996</c:v>
                </c:pt>
                <c:pt idx="5">
                  <c:v>8.8799139999999994</c:v>
                </c:pt>
                <c:pt idx="6">
                  <c:v>8.5578339999999997</c:v>
                </c:pt>
                <c:pt idx="7">
                  <c:v>8.1671259999999997</c:v>
                </c:pt>
                <c:pt idx="8">
                  <c:v>8.0839619999999996</c:v>
                </c:pt>
                <c:pt idx="9">
                  <c:v>8.5228839999999995</c:v>
                </c:pt>
                <c:pt idx="10">
                  <c:v>9.3653840000000006</c:v>
                </c:pt>
                <c:pt idx="11">
                  <c:v>3.106922</c:v>
                </c:pt>
                <c:pt idx="12">
                  <c:v>3.3269220000000002</c:v>
                </c:pt>
                <c:pt idx="13">
                  <c:v>3.626922</c:v>
                </c:pt>
                <c:pt idx="14">
                  <c:v>3.5257550000000002</c:v>
                </c:pt>
                <c:pt idx="15">
                  <c:v>3.239665</c:v>
                </c:pt>
                <c:pt idx="16">
                  <c:v>3.239665</c:v>
                </c:pt>
                <c:pt idx="17">
                  <c:v>3.4680270000000002</c:v>
                </c:pt>
                <c:pt idx="18">
                  <c:v>3.1380270000000001</c:v>
                </c:pt>
                <c:pt idx="19">
                  <c:v>3.3822380000000001</c:v>
                </c:pt>
                <c:pt idx="20">
                  <c:v>3.012238</c:v>
                </c:pt>
                <c:pt idx="21">
                  <c:v>3.012238</c:v>
                </c:pt>
                <c:pt idx="22">
                  <c:v>2.0622379999999998</c:v>
                </c:pt>
                <c:pt idx="23">
                  <c:v>0.29276099999999999</c:v>
                </c:pt>
                <c:pt idx="24">
                  <c:v>0.62586200000000003</c:v>
                </c:pt>
                <c:pt idx="25">
                  <c:v>0.62586200000000003</c:v>
                </c:pt>
                <c:pt idx="26">
                  <c:v>1.0008619999999999</c:v>
                </c:pt>
                <c:pt idx="27">
                  <c:v>1.0008619999999999</c:v>
                </c:pt>
                <c:pt idx="28">
                  <c:v>1.370862</c:v>
                </c:pt>
                <c:pt idx="29">
                  <c:v>1.370862</c:v>
                </c:pt>
                <c:pt idx="30">
                  <c:v>2.7708620000000002</c:v>
                </c:pt>
                <c:pt idx="31">
                  <c:v>2.7708620000000002</c:v>
                </c:pt>
                <c:pt idx="32">
                  <c:v>2.9208620000000001</c:v>
                </c:pt>
                <c:pt idx="33">
                  <c:v>2.9208620000000001</c:v>
                </c:pt>
                <c:pt idx="34">
                  <c:v>2.9208620000000001</c:v>
                </c:pt>
                <c:pt idx="35">
                  <c:v>2.9208620000000001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0-4E4F-BC10-B9F09C147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25048832"/>
        <c:axId val="19890176"/>
      </c:lineChart>
      <c:catAx>
        <c:axId val="2250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0176"/>
        <c:crosses val="autoZero"/>
        <c:auto val="1"/>
        <c:lblAlgn val="ctr"/>
        <c:lblOffset val="100"/>
        <c:noMultiLvlLbl val="1"/>
      </c:catAx>
      <c:valAx>
        <c:axId val="19890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£M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04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>
                <a:solidFill>
                  <a:sysClr val="windowText" lastClr="000000"/>
                </a:solidFill>
              </a:defRPr>
            </a:pPr>
            <a:r>
              <a:rPr lang="en-US" sz="28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ESIF Strategy</a:t>
            </a:r>
            <a:r>
              <a:rPr lang="en-US" sz="28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28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Funding by Theme -  ERDF &amp; ESF  'Pipeline' Funding Commitments &amp; Grant</a:t>
            </a:r>
            <a:r>
              <a:rPr lang="en-US" sz="28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Claimed to Date</a:t>
            </a:r>
            <a:endParaRPr lang="en-US" sz="2800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2800">
                <a:solidFill>
                  <a:sysClr val="windowText" lastClr="000000"/>
                </a:solidFill>
              </a:defRPr>
            </a:pPr>
            <a:endParaRPr lang="en-US" sz="2400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41407353996574"/>
          <c:y val="2.7227665733850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99158147408421"/>
          <c:y val="9.3659737455628347E-2"/>
          <c:w val="0.84585871581924132"/>
          <c:h val="0.783042672320011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'[1]Revenue Base Data  DO NOT PRINT'!$I$45</c:f>
              <c:strCache>
                <c:ptCount val="1"/>
                <c:pt idx="0">
                  <c:v>PA1 Innovation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Base Data  DO NOT PRINT'!$J$44:$L$44</c:f>
              <c:strCache>
                <c:ptCount val="3"/>
                <c:pt idx="0">
                  <c:v>Grant claimed</c:v>
                </c:pt>
                <c:pt idx="1">
                  <c:v>ESIF Comtmts</c:v>
                </c:pt>
                <c:pt idx="2">
                  <c:v>ESIF Alloc'ns</c:v>
                </c:pt>
              </c:strCache>
            </c:strRef>
          </c:cat>
          <c:val>
            <c:numRef>
              <c:f>'[1]Revenue Base Data  DO NOT PRINT'!$J$45:$L$45</c:f>
              <c:numCache>
                <c:formatCode>General</c:formatCode>
                <c:ptCount val="3"/>
                <c:pt idx="0">
                  <c:v>12.7</c:v>
                </c:pt>
                <c:pt idx="1">
                  <c:v>24.86</c:v>
                </c:pt>
                <c:pt idx="2">
                  <c:v>25.17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7-4D47-AD95-6B4FC98FFEB2}"/>
            </c:ext>
          </c:extLst>
        </c:ser>
        <c:ser>
          <c:idx val="1"/>
          <c:order val="1"/>
          <c:tx>
            <c:strRef>
              <c:f>'[1]Revenue Base Data  DO NOT PRINT'!$I$46</c:f>
              <c:strCache>
                <c:ptCount val="1"/>
                <c:pt idx="0">
                  <c:v>PA 2 ICT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3.4045185091339516E-3"/>
                  <c:y val="-5.866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77-4D47-AD95-6B4FC98FFE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Base Data  DO NOT PRINT'!$J$44:$L$44</c:f>
              <c:strCache>
                <c:ptCount val="3"/>
                <c:pt idx="0">
                  <c:v>Grant claimed</c:v>
                </c:pt>
                <c:pt idx="1">
                  <c:v>ESIF Comtmts</c:v>
                </c:pt>
                <c:pt idx="2">
                  <c:v>ESIF Alloc'ns</c:v>
                </c:pt>
              </c:strCache>
            </c:strRef>
          </c:cat>
          <c:val>
            <c:numRef>
              <c:f>'[1]Revenue Base Data  DO NOT PRINT'!$J$46:$L$46</c:f>
              <c:numCache>
                <c:formatCode>General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77-4D47-AD95-6B4FC98FFEB2}"/>
            </c:ext>
          </c:extLst>
        </c:ser>
        <c:ser>
          <c:idx val="2"/>
          <c:order val="2"/>
          <c:tx>
            <c:strRef>
              <c:f>'[1]Revenue Base Data  DO NOT PRINT'!$I$47</c:f>
              <c:strCache>
                <c:ptCount val="1"/>
                <c:pt idx="0">
                  <c:v>PA3 SME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Base Data  DO NOT PRINT'!$J$44:$L$44</c:f>
              <c:strCache>
                <c:ptCount val="3"/>
                <c:pt idx="0">
                  <c:v>Grant claimed</c:v>
                </c:pt>
                <c:pt idx="1">
                  <c:v>ESIF Comtmts</c:v>
                </c:pt>
                <c:pt idx="2">
                  <c:v>ESIF Alloc'ns</c:v>
                </c:pt>
              </c:strCache>
            </c:strRef>
          </c:cat>
          <c:val>
            <c:numRef>
              <c:f>'[1]Revenue Base Data  DO NOT PRINT'!$J$47:$L$47</c:f>
              <c:numCache>
                <c:formatCode>General</c:formatCode>
                <c:ptCount val="3"/>
                <c:pt idx="0">
                  <c:v>31.54</c:v>
                </c:pt>
                <c:pt idx="1">
                  <c:v>39.869999999999997</c:v>
                </c:pt>
                <c:pt idx="2">
                  <c:v>46.14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77-4D47-AD95-6B4FC98FFEB2}"/>
            </c:ext>
          </c:extLst>
        </c:ser>
        <c:ser>
          <c:idx val="3"/>
          <c:order val="3"/>
          <c:tx>
            <c:strRef>
              <c:f>'[1]Revenue Base Data  DO NOT PRINT'!$I$48</c:f>
              <c:strCache>
                <c:ptCount val="1"/>
                <c:pt idx="0">
                  <c:v>PA 4 Low Carbon</c:v>
                </c:pt>
              </c:strCache>
            </c:strRef>
          </c:tx>
          <c:spPr>
            <a:solidFill>
              <a:srgbClr val="9751C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Base Data  DO NOT PRINT'!$J$44:$L$44</c:f>
              <c:strCache>
                <c:ptCount val="3"/>
                <c:pt idx="0">
                  <c:v>Grant claimed</c:v>
                </c:pt>
                <c:pt idx="1">
                  <c:v>ESIF Comtmts</c:v>
                </c:pt>
                <c:pt idx="2">
                  <c:v>ESIF Alloc'ns</c:v>
                </c:pt>
              </c:strCache>
            </c:strRef>
          </c:cat>
          <c:val>
            <c:numRef>
              <c:f>'[1]Revenue Base Data  DO NOT PRINT'!$J$48:$L$48</c:f>
              <c:numCache>
                <c:formatCode>General</c:formatCode>
                <c:ptCount val="3"/>
                <c:pt idx="0">
                  <c:v>8.85</c:v>
                </c:pt>
                <c:pt idx="1">
                  <c:v>14.6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77-4D47-AD95-6B4FC98FFEB2}"/>
            </c:ext>
          </c:extLst>
        </c:ser>
        <c:ser>
          <c:idx val="4"/>
          <c:order val="4"/>
          <c:tx>
            <c:strRef>
              <c:f>'[1]Revenue Base Data  DO NOT PRINT'!$I$49</c:f>
              <c:strCache>
                <c:ptCount val="1"/>
                <c:pt idx="0">
                  <c:v>PA 5 Climate Change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77-4D47-AD95-6B4FC98FFE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77-4D47-AD95-6B4FC98FFEB2}"/>
                </c:ext>
              </c:extLst>
            </c:dLbl>
            <c:dLbl>
              <c:idx val="2"/>
              <c:layout>
                <c:manualLayout>
                  <c:x val="8.1300807803534082E-4"/>
                  <c:y val="-6.0622216031646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77-4D47-AD95-6B4FC98FFE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latin typeface="+mn-lt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Base Data  DO NOT PRINT'!$J$44:$L$44</c:f>
              <c:strCache>
                <c:ptCount val="3"/>
                <c:pt idx="0">
                  <c:v>Grant claimed</c:v>
                </c:pt>
                <c:pt idx="1">
                  <c:v>ESIF Comtmts</c:v>
                </c:pt>
                <c:pt idx="2">
                  <c:v>ESIF Alloc'ns</c:v>
                </c:pt>
              </c:strCache>
            </c:strRef>
          </c:cat>
          <c:val>
            <c:numRef>
              <c:f>'[1]Revenue Base Data  DO NOT PRINT'!$J$49:$L$49</c:f>
              <c:numCache>
                <c:formatCode>General</c:formatCode>
                <c:ptCount val="3"/>
                <c:pt idx="0">
                  <c:v>0</c:v>
                </c:pt>
                <c:pt idx="1">
                  <c:v>0.94</c:v>
                </c:pt>
                <c:pt idx="2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77-4D47-AD95-6B4FC98FFEB2}"/>
            </c:ext>
          </c:extLst>
        </c:ser>
        <c:ser>
          <c:idx val="5"/>
          <c:order val="5"/>
          <c:tx>
            <c:strRef>
              <c:f>'[1]Revenue Base Data  DO NOT PRINT'!$I$50</c:f>
              <c:strCache>
                <c:ptCount val="1"/>
                <c:pt idx="0">
                  <c:v>PA 6 Environment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77-4D47-AD95-6B4FC98FFEB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77-4D47-AD95-6B4FC98FFEB2}"/>
              </c:ext>
            </c:extLst>
          </c:dPt>
          <c:dLbls>
            <c:dLbl>
              <c:idx val="0"/>
              <c:layout>
                <c:manualLayout>
                  <c:x val="1.3034055884126163E-3"/>
                  <c:y val="4.37407696937625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20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805953597030508E-2"/>
                      <c:h val="4.12779188374917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977-4D47-AD95-6B4FC98FFEB2}"/>
                </c:ext>
              </c:extLst>
            </c:dLbl>
            <c:dLbl>
              <c:idx val="1"/>
              <c:layout>
                <c:manualLayout>
                  <c:x val="0"/>
                  <c:y val="4.1066667816389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77-4D47-AD95-6B4FC98FFEB2}"/>
                </c:ext>
              </c:extLst>
            </c:dLbl>
            <c:dLbl>
              <c:idx val="2"/>
              <c:layout>
                <c:manualLayout>
                  <c:x val="1.0090783990292466E-3"/>
                  <c:y val="2.93333928464482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20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84043217783288E-2"/>
                      <c:h val="3.23253342383295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9977-4D47-AD95-6B4FC98FFE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Base Data  DO NOT PRINT'!$J$44:$L$44</c:f>
              <c:strCache>
                <c:ptCount val="3"/>
                <c:pt idx="0">
                  <c:v>Grant claimed</c:v>
                </c:pt>
                <c:pt idx="1">
                  <c:v>ESIF Comtmts</c:v>
                </c:pt>
                <c:pt idx="2">
                  <c:v>ESIF Alloc'ns</c:v>
                </c:pt>
              </c:strCache>
            </c:strRef>
          </c:cat>
          <c:val>
            <c:numRef>
              <c:f>'[1]Revenue Base Data  DO NOT PRINT'!$J$50:$L$50</c:f>
              <c:numCache>
                <c:formatCode>General</c:formatCode>
                <c:ptCount val="3"/>
                <c:pt idx="0">
                  <c:v>0.23300000000000001</c:v>
                </c:pt>
                <c:pt idx="1">
                  <c:v>2.61</c:v>
                </c:pt>
                <c:pt idx="2">
                  <c:v>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77-4D47-AD95-6B4FC98FFEB2}"/>
            </c:ext>
          </c:extLst>
        </c:ser>
        <c:ser>
          <c:idx val="6"/>
          <c:order val="6"/>
          <c:tx>
            <c:strRef>
              <c:f>'[1]Revenue Base Data  DO NOT PRINT'!$I$51</c:f>
              <c:strCache>
                <c:ptCount val="1"/>
                <c:pt idx="0">
                  <c:v>PA 8 Skills, Employt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Base Data  DO NOT PRINT'!$J$44:$L$44</c:f>
              <c:strCache>
                <c:ptCount val="3"/>
                <c:pt idx="0">
                  <c:v>Grant claimed</c:v>
                </c:pt>
                <c:pt idx="1">
                  <c:v>ESIF Comtmts</c:v>
                </c:pt>
                <c:pt idx="2">
                  <c:v>ESIF Alloc'ns</c:v>
                </c:pt>
              </c:strCache>
            </c:strRef>
          </c:cat>
          <c:val>
            <c:numRef>
              <c:f>'[1]Revenue Base Data  DO NOT PRINT'!$J$51:$L$51</c:f>
              <c:numCache>
                <c:formatCode>General</c:formatCode>
                <c:ptCount val="3"/>
                <c:pt idx="0">
                  <c:v>54.003999999999998</c:v>
                </c:pt>
                <c:pt idx="1">
                  <c:v>59.72</c:v>
                </c:pt>
                <c:pt idx="2">
                  <c:v>65.48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77-4D47-AD95-6B4FC98F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496256"/>
        <c:axId val="134497792"/>
        <c:extLst/>
      </c:barChart>
      <c:catAx>
        <c:axId val="1344962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4497792"/>
        <c:crosses val="autoZero"/>
        <c:auto val="1"/>
        <c:lblAlgn val="ctr"/>
        <c:lblOffset val="100"/>
        <c:noMultiLvlLbl val="0"/>
      </c:catAx>
      <c:valAx>
        <c:axId val="13449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 b="1"/>
                </a:pPr>
                <a:r>
                  <a:rPr lang="en-GB" sz="1800" b="1">
                    <a:latin typeface="Arial" panose="020B0604020202020204" pitchFamily="34" charset="0"/>
                    <a:cs typeface="Arial" panose="020B0604020202020204" pitchFamily="34" charset="0"/>
                  </a:rPr>
                  <a:t>£M</a:t>
                </a:r>
              </a:p>
            </c:rich>
          </c:tx>
          <c:layout>
            <c:manualLayout>
              <c:xMode val="edge"/>
              <c:yMode val="edge"/>
              <c:x val="0.54098497180805438"/>
              <c:y val="0.9105293599272779"/>
            </c:manualLayout>
          </c:layout>
          <c:overlay val="0"/>
        </c:title>
        <c:numFmt formatCode="_(* #,##0_);_(* \(#,##0\);_(* &quot;-&quot;_);_(@_)" sourceLinked="0"/>
        <c:majorTickMark val="none"/>
        <c:minorTickMark val="none"/>
        <c:tickLblPos val="nextTo"/>
        <c:txPr>
          <a:bodyPr/>
          <a:lstStyle/>
          <a:p>
            <a:pPr>
              <a:defRPr sz="16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44962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2000"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2000"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2000" b="1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2000" b="1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2000" b="1"/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2000" b="1"/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2000" b="1"/>
            </a:pPr>
            <a:endParaRPr lang="en-US"/>
          </a:p>
        </c:txPr>
      </c:legendEntry>
      <c:layout>
        <c:manualLayout>
          <c:xMode val="edge"/>
          <c:yMode val="edge"/>
          <c:x val="0"/>
          <c:y val="0.92388422087583422"/>
          <c:w val="0.99518741781912834"/>
          <c:h val="7.6115767660283953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>
                <a:solidFill>
                  <a:sysClr val="windowText" lastClr="000000"/>
                </a:solidFill>
              </a:defRPr>
            </a:pPr>
            <a:r>
              <a:rPr lang="en-GB" sz="28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2020-21 City Deal Capital Spend</a:t>
            </a:r>
            <a:r>
              <a:rPr lang="en-GB" sz="28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 sz="2800">
                <a:solidFill>
                  <a:sysClr val="windowText" lastClr="000000"/>
                </a:solidFill>
              </a:defRPr>
            </a:pPr>
            <a:endParaRPr lang="en-GB" sz="2800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1333446867872975"/>
          <c:y val="1.96530617841415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95053023963105"/>
          <c:y val="0.1053461617846039"/>
          <c:w val="0.75500992240679754"/>
          <c:h val="0.7766763712245317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'[1]Revenue Base Data  DO NOT PRINT'!$C$7</c:f>
              <c:strCache>
                <c:ptCount val="1"/>
                <c:pt idx="0">
                  <c:v>Spend to Date</c:v>
                </c:pt>
              </c:strCache>
            </c:strRef>
          </c:tx>
          <c:spPr>
            <a:solidFill>
              <a:srgbClr val="00B050"/>
            </a:solidFill>
            <a:ln w="0"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Base Data  DO NOT PRINT'!$A$8:$A$10</c:f>
              <c:strCache>
                <c:ptCount val="3"/>
                <c:pt idx="0">
                  <c:v>Total</c:v>
                </c:pt>
                <c:pt idx="1">
                  <c:v>SOT DHN</c:v>
                </c:pt>
                <c:pt idx="2">
                  <c:v>Keele SEND</c:v>
                </c:pt>
              </c:strCache>
              <c:extLst/>
            </c:strRef>
          </c:cat>
          <c:val>
            <c:numRef>
              <c:f>'[1]Revenue Base Data  DO NOT PRINT'!$C$8:$C$10</c:f>
              <c:numCache>
                <c:formatCode>General</c:formatCode>
                <c:ptCount val="3"/>
                <c:pt idx="0">
                  <c:v>1393.1266499999999</c:v>
                </c:pt>
                <c:pt idx="1">
                  <c:v>817</c:v>
                </c:pt>
                <c:pt idx="2">
                  <c:v>576.12664999999993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1621-4C66-B130-42771CEDFF49}"/>
            </c:ext>
          </c:extLst>
        </c:ser>
        <c:ser>
          <c:idx val="2"/>
          <c:order val="2"/>
          <c:tx>
            <c:strRef>
              <c:f>'[1]Revenue Base Data  DO NOT PRINT'!$D$7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FF00"/>
            </a:solidFill>
            <a:ln w="0"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Base Data  DO NOT PRINT'!$A$8:$A$10</c:f>
              <c:strCache>
                <c:ptCount val="3"/>
                <c:pt idx="0">
                  <c:v>Total</c:v>
                </c:pt>
                <c:pt idx="1">
                  <c:v>SOT DHN</c:v>
                </c:pt>
                <c:pt idx="2">
                  <c:v>Keele SEND</c:v>
                </c:pt>
              </c:strCache>
              <c:extLst/>
            </c:strRef>
          </c:cat>
          <c:val>
            <c:numRef>
              <c:f>'[1]Revenue Base Data  DO NOT PRINT'!$D$8:$D$10</c:f>
              <c:numCache>
                <c:formatCode>General</c:formatCode>
                <c:ptCount val="3"/>
                <c:pt idx="0">
                  <c:v>2736.8733499999998</c:v>
                </c:pt>
                <c:pt idx="1">
                  <c:v>2683</c:v>
                </c:pt>
                <c:pt idx="2">
                  <c:v>53.873350000000073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1621-4C66-B130-42771CED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172413696"/>
        <c:axId val="172415616"/>
      </c:barChart>
      <c:barChart>
        <c:barDir val="bar"/>
        <c:grouping val="clustered"/>
        <c:varyColors val="0"/>
        <c:ser>
          <c:idx val="0"/>
          <c:order val="0"/>
          <c:tx>
            <c:strRef>
              <c:f>'[1]Revenue Base Data  DO NOT PRINT'!$B$7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B050">
                  <a:alpha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Base Data  DO NOT PRINT'!$A$8:$A$10</c:f>
              <c:strCache>
                <c:ptCount val="3"/>
                <c:pt idx="0">
                  <c:v>Total</c:v>
                </c:pt>
                <c:pt idx="1">
                  <c:v>SOT DHN</c:v>
                </c:pt>
                <c:pt idx="2">
                  <c:v>Keele SEND</c:v>
                </c:pt>
              </c:strCache>
              <c:extLst/>
            </c:strRef>
          </c:cat>
          <c:val>
            <c:numRef>
              <c:f>'[1]Revenue Base Data  DO NOT PRINT'!$B$8:$B$10</c:f>
              <c:numCache>
                <c:formatCode>General</c:formatCode>
                <c:ptCount val="3"/>
                <c:pt idx="0">
                  <c:v>4130</c:v>
                </c:pt>
                <c:pt idx="1">
                  <c:v>3500</c:v>
                </c:pt>
                <c:pt idx="2">
                  <c:v>630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1621-4C66-B130-42771CEDFF49}"/>
            </c:ext>
          </c:extLst>
        </c:ser>
        <c:ser>
          <c:idx val="3"/>
          <c:order val="3"/>
          <c:tx>
            <c:v>test 1</c:v>
          </c:tx>
          <c:invertIfNegative val="0"/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1621-4C66-B130-42771CEDFF49}"/>
            </c:ext>
          </c:extLst>
        </c:ser>
        <c:ser>
          <c:idx val="4"/>
          <c:order val="4"/>
          <c:tx>
            <c:v>test 2</c:v>
          </c:tx>
          <c:invertIfNegative val="0"/>
          <c:cat>
            <c:strLit>
              <c:ptCount val="3"/>
              <c:pt idx="0">
                <c:v>Total</c:v>
              </c:pt>
              <c:pt idx="1">
                <c:v>SOT DHN</c:v>
              </c:pt>
              <c:pt idx="2">
                <c:v>Keele SEND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4-1621-4C66-B130-42771CED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8"/>
        <c:axId val="172423424"/>
        <c:axId val="172421888"/>
      </c:barChart>
      <c:catAx>
        <c:axId val="17241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20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City Deal Schemes/projects</a:t>
                </a:r>
                <a:endParaRPr lang="en-GB" sz="20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779398247597412E-2"/>
              <c:y val="0.2536134800327700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415616"/>
        <c:crosses val="autoZero"/>
        <c:auto val="1"/>
        <c:lblAlgn val="ctr"/>
        <c:lblOffset val="100"/>
        <c:noMultiLvlLbl val="0"/>
      </c:catAx>
      <c:valAx>
        <c:axId val="172415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600">
                    <a:latin typeface="Arial" panose="020B0604020202020204" pitchFamily="34" charset="0"/>
                    <a:cs typeface="Arial" panose="020B0604020202020204" pitchFamily="34" charset="0"/>
                  </a:rPr>
                  <a:t>£'000's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413696"/>
        <c:crosses val="autoZero"/>
        <c:crossBetween val="between"/>
      </c:valAx>
      <c:valAx>
        <c:axId val="172421888"/>
        <c:scaling>
          <c:orientation val="minMax"/>
          <c:max val="8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72423424"/>
        <c:crosses val="max"/>
        <c:crossBetween val="between"/>
      </c:valAx>
      <c:catAx>
        <c:axId val="172423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24218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0"/>
        <c:txPr>
          <a:bodyPr/>
          <a:lstStyle/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90544791461348562"/>
          <c:y val="0.11791322487927765"/>
          <c:w val="8.3386110276250605E-2"/>
          <c:h val="0.41576533647763464"/>
        </c:manualLayout>
      </c:layout>
      <c:overlay val="0"/>
      <c:txPr>
        <a:bodyPr/>
        <a:lstStyle/>
        <a:p>
          <a:pPr>
            <a:defRPr sz="18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sng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3200" u="sng"/>
              <a:t>2020-21 LEP Revenue Grant Funds</a:t>
            </a:r>
          </a:p>
        </c:rich>
      </c:tx>
      <c:layout>
        <c:manualLayout>
          <c:xMode val="edge"/>
          <c:yMode val="edge"/>
          <c:x val="0.36577988655772897"/>
          <c:y val="1.37646223165000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sng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854438456073527"/>
          <c:y val="7.5410633939432745E-2"/>
          <c:w val="0.74494359045758518"/>
          <c:h val="0.808691847230565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'[1]Revenue Base Data  DO NOT PRINT'!$J$3</c:f>
              <c:strCache>
                <c:ptCount val="1"/>
                <c:pt idx="0">
                  <c:v>Grant Balances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6.9841278133884405E-3"/>
                  <c:y val="-2.5071228445776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02-42D1-B7CB-8DB241204801}"/>
                </c:ext>
              </c:extLst>
            </c:dLbl>
            <c:dLbl>
              <c:idx val="2"/>
              <c:layout>
                <c:manualLayout>
                  <c:x val="6.52063646079448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2-42D1-B7CB-8DB2412048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'[1]Revenue Base Data  DO NOT PRINT'!$I$4:$I$9</c15:sqref>
                  </c15:fullRef>
                </c:ext>
              </c:extLst>
              <c:f>'[1]Revenue Base Data  DO NOT PRINT'!$I$5:$I$9</c:f>
              <c:strCache>
                <c:ptCount val="5"/>
                <c:pt idx="0">
                  <c:v>Peer Network Grant</c:v>
                </c:pt>
                <c:pt idx="1">
                  <c:v>Skills Advisory Panel </c:v>
                </c:pt>
                <c:pt idx="2">
                  <c:v>Growth Hub Grant </c:v>
                </c:pt>
                <c:pt idx="3">
                  <c:v>Supplementary Growth Hub Grant </c:v>
                </c:pt>
                <c:pt idx="4">
                  <c:v>Core Fund Grant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'[1]Revenue Base Data  DO NOT PRINT'!$J$4:$J$9</c15:sqref>
                  </c15:fullRef>
                </c:ext>
              </c:extLst>
              <c:f>'[1]Revenue Base Data  DO NOT PRINT'!$J$5:$J$9</c:f>
              <c:numCache>
                <c:formatCode>General</c:formatCode>
                <c:ptCount val="5"/>
                <c:pt idx="0">
                  <c:v>405000</c:v>
                </c:pt>
                <c:pt idx="1">
                  <c:v>75000</c:v>
                </c:pt>
                <c:pt idx="2">
                  <c:v>205000</c:v>
                </c:pt>
                <c:pt idx="3">
                  <c:v>331500</c:v>
                </c:pt>
                <c:pt idx="4">
                  <c:v>730358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2-42D1-B7CB-8DB241204801}"/>
            </c:ext>
          </c:extLst>
        </c:ser>
        <c:ser>
          <c:idx val="1"/>
          <c:order val="1"/>
          <c:tx>
            <c:strRef>
              <c:f>'[1]Revenue Base Data  DO NOT PRINT'!$K$3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7.8571437900620666E-3"/>
                  <c:y val="-9.192677568855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2-42D1-B7CB-8DB241204801}"/>
                </c:ext>
              </c:extLst>
            </c:dLbl>
            <c:dLbl>
              <c:idx val="2"/>
              <c:layout>
                <c:manualLayout>
                  <c:x val="5.9278513279949754E-3"/>
                  <c:y val="1.2614254604327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02-42D1-B7CB-8DB2412048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'[1]Revenue Base Data  DO NOT PRINT'!$I$4:$I$9</c15:sqref>
                  </c15:fullRef>
                </c:ext>
              </c:extLst>
              <c:f>'[1]Revenue Base Data  DO NOT PRINT'!$I$5:$I$9</c:f>
              <c:strCache>
                <c:ptCount val="5"/>
                <c:pt idx="0">
                  <c:v>Peer Network Grant</c:v>
                </c:pt>
                <c:pt idx="1">
                  <c:v>Skills Advisory Panel </c:v>
                </c:pt>
                <c:pt idx="2">
                  <c:v>Growth Hub Grant </c:v>
                </c:pt>
                <c:pt idx="3">
                  <c:v>Supplementary Growth Hub Grant </c:v>
                </c:pt>
                <c:pt idx="4">
                  <c:v>Core Fund Grant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'[1]Revenue Base Data  DO NOT PRINT'!$K$4:$K$9</c15:sqref>
                  </c15:fullRef>
                </c:ext>
              </c:extLst>
              <c:f>'[1]Revenue Base Data  DO NOT PRINT'!$K$5:$K$9</c:f>
              <c:numCache>
                <c:formatCode>General</c:formatCode>
                <c:ptCount val="5"/>
                <c:pt idx="0">
                  <c:v>405000</c:v>
                </c:pt>
                <c:pt idx="1">
                  <c:v>75000</c:v>
                </c:pt>
                <c:pt idx="2">
                  <c:v>205000</c:v>
                </c:pt>
                <c:pt idx="3">
                  <c:v>331500</c:v>
                </c:pt>
                <c:pt idx="4">
                  <c:v>594525.05000000005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02-42D1-B7CB-8DB241204801}"/>
            </c:ext>
          </c:extLst>
        </c:ser>
        <c:ser>
          <c:idx val="2"/>
          <c:order val="2"/>
          <c:tx>
            <c:strRef>
              <c:f>'[1]Revenue Base Data  DO NOT PRINT'!$L$3</c:f>
              <c:strCache>
                <c:ptCount val="1"/>
                <c:pt idx="0">
                  <c:v>Spend to Date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1.6894399622783243E-2"/>
                  <c:y val="-3.137293052010286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573201752459563E-2"/>
                      <c:h val="3.78437357260643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002-42D1-B7CB-8DB241204801}"/>
                </c:ext>
              </c:extLst>
            </c:dLbl>
            <c:dLbl>
              <c:idx val="2"/>
              <c:layout>
                <c:manualLayout>
                  <c:x val="1.8969130767040345E-2"/>
                  <c:y val="-4.1022708054543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2-42D1-B7CB-8DB241204801}"/>
                </c:ext>
              </c:extLst>
            </c:dLbl>
            <c:dLbl>
              <c:idx val="3"/>
              <c:layout>
                <c:manualLayout>
                  <c:x val="1.2151875202474299E-2"/>
                  <c:y val="-4.68410199403961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2-42D1-B7CB-8DB241204801}"/>
                </c:ext>
              </c:extLst>
            </c:dLbl>
            <c:dLbl>
              <c:idx val="4"/>
              <c:layout>
                <c:manualLayout>
                  <c:x val="1.7783540207185315E-2"/>
                  <c:y val="2.776583182504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02-42D1-B7CB-8DB2412048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'[1]Revenue Base Data  DO NOT PRINT'!$I$4:$I$9</c15:sqref>
                  </c15:fullRef>
                </c:ext>
              </c:extLst>
              <c:f>'[1]Revenue Base Data  DO NOT PRINT'!$I$5:$I$9</c:f>
              <c:strCache>
                <c:ptCount val="5"/>
                <c:pt idx="0">
                  <c:v>Peer Network Grant</c:v>
                </c:pt>
                <c:pt idx="1">
                  <c:v>Skills Advisory Panel </c:v>
                </c:pt>
                <c:pt idx="2">
                  <c:v>Growth Hub Grant </c:v>
                </c:pt>
                <c:pt idx="3">
                  <c:v>Supplementary Growth Hub Grant </c:v>
                </c:pt>
                <c:pt idx="4">
                  <c:v>Core Fund Grant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'[1]Revenue Base Data  DO NOT PRINT'!$L$4:$L$9</c15:sqref>
                  </c15:fullRef>
                </c:ext>
              </c:extLst>
              <c:f>'[1]Revenue Base Data  DO NOT PRINT'!$L$5:$L$9</c:f>
              <c:numCache>
                <c:formatCode>General</c:formatCode>
                <c:ptCount val="5"/>
                <c:pt idx="0">
                  <c:v>0</c:v>
                </c:pt>
                <c:pt idx="1">
                  <c:v>35366.550000000003</c:v>
                </c:pt>
                <c:pt idx="2">
                  <c:v>105721.5</c:v>
                </c:pt>
                <c:pt idx="3">
                  <c:v>183660</c:v>
                </c:pt>
                <c:pt idx="4">
                  <c:v>140590.54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02-42D1-B7CB-8DB2412048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99916184"/>
        <c:axId val="499918480"/>
        <c:axId val="0"/>
      </c:bar3DChart>
      <c:catAx>
        <c:axId val="499916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918480"/>
        <c:crosses val="autoZero"/>
        <c:auto val="1"/>
        <c:lblAlgn val="ctr"/>
        <c:lblOffset val="100"/>
        <c:noMultiLvlLbl val="0"/>
      </c:catAx>
      <c:valAx>
        <c:axId val="49991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91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697403454462983"/>
          <c:y val="0.92302052877670382"/>
          <c:w val="0.64662811016678534"/>
          <c:h val="7.451948446336226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69274</xdr:colOff>
      <xdr:row>10</xdr:row>
      <xdr:rowOff>266700</xdr:rowOff>
    </xdr:from>
    <xdr:to>
      <xdr:col>26</xdr:col>
      <xdr:colOff>2228850</xdr:colOff>
      <xdr:row>34</xdr:row>
      <xdr:rowOff>356657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FF1DD6-7256-4CF8-98A3-8D6613F61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51</xdr:row>
      <xdr:rowOff>152401</xdr:rowOff>
    </xdr:from>
    <xdr:to>
      <xdr:col>26</xdr:col>
      <xdr:colOff>2286000</xdr:colOff>
      <xdr:row>71</xdr:row>
      <xdr:rowOff>171450</xdr:rowOff>
    </xdr:to>
    <xdr:graphicFrame macro="">
      <xdr:nvGraphicFramePr>
        <xdr:cNvPr id="3" name="Chart 2" title="£m">
          <a:extLst>
            <a:ext uri="{FF2B5EF4-FFF2-40B4-BE49-F238E27FC236}">
              <a16:creationId xmlns:a16="http://schemas.microsoft.com/office/drawing/2014/main" id="{B6881B02-90BE-44EB-8EFB-E70BEF7C5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103908</xdr:colOff>
      <xdr:row>53</xdr:row>
      <xdr:rowOff>76200</xdr:rowOff>
    </xdr:from>
    <xdr:to>
      <xdr:col>13</xdr:col>
      <xdr:colOff>2095499</xdr:colOff>
      <xdr:row>71</xdr:row>
      <xdr:rowOff>-1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344CC2-DFE6-404B-AC17-820FC38A7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57149</xdr:colOff>
      <xdr:row>2</xdr:row>
      <xdr:rowOff>0</xdr:rowOff>
    </xdr:from>
    <xdr:to>
      <xdr:col>38</xdr:col>
      <xdr:colOff>2609850</xdr:colOff>
      <xdr:row>24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984569-D35A-4299-A0F0-2DC6F5084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</cdr:x>
      <cdr:y>0.50444</cdr:y>
    </cdr:from>
    <cdr:to>
      <cdr:x>0.33668</cdr:x>
      <cdr:y>0.66327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76660" y="3424505"/>
          <a:ext cx="4964490" cy="10782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000" b="1" u="none" baseline="0">
              <a:solidFill>
                <a:sysClr val="windowText" lastClr="000000"/>
              </a:solidFill>
            </a:rPr>
            <a:t>To date, a nominal balance of  £0.293m</a:t>
          </a:r>
          <a:r>
            <a:rPr lang="en-GB" sz="2000" b="1" u="none">
              <a:solidFill>
                <a:sysClr val="windowText" lastClr="000000"/>
              </a:solidFill>
            </a:rPr>
            <a:t> (at Q4 20-21) currently remains available for future GPF loan investment.</a:t>
          </a:r>
          <a:endParaRPr lang="en-GB" sz="20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0.33577</cdr:x>
      <cdr:y>0.56122</cdr:y>
    </cdr:from>
    <cdr:to>
      <cdr:x>0.67471</cdr:x>
      <cdr:y>0.70701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4DBF09F9-FC2E-4587-B3AC-0EF71CE2346B}"/>
            </a:ext>
          </a:extLst>
        </cdr:cNvPr>
        <cdr:cNvCxnSpPr/>
      </cdr:nvCxnSpPr>
      <cdr:spPr>
        <a:xfrm xmlns:a="http://schemas.openxmlformats.org/drawingml/2006/main">
          <a:off x="7800666" y="4017647"/>
          <a:ext cx="7874325" cy="1043678"/>
        </a:xfrm>
        <a:prstGeom xmlns:a="http://schemas.openxmlformats.org/drawingml/2006/main" prst="straightConnector1">
          <a:avLst/>
        </a:prstGeom>
        <a:ln xmlns:a="http://schemas.openxmlformats.org/drawingml/2006/main" w="28575" cmpd="dbl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0.52323</cdr:x>
      <cdr:y>0.03068</cdr:y>
    </cdr:from>
    <cdr:to>
      <cdr:x>0.99018</cdr:x>
      <cdr:y>0.19388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320925" y="208279"/>
          <a:ext cx="9210779" cy="1107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20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2000" b="1" baseline="0">
              <a:latin typeface="Arial" panose="020B0604020202020204" pitchFamily="34" charset="0"/>
              <a:cs typeface="Arial" panose="020B0604020202020204" pitchFamily="34" charset="0"/>
            </a:rPr>
            <a:t> GPF Investment Fund = </a:t>
          </a:r>
          <a:r>
            <a:rPr lang="en-GB" sz="2000" b="1" u="sng" baseline="0">
              <a:latin typeface="Arial" panose="020B0604020202020204" pitchFamily="34" charset="0"/>
              <a:cs typeface="Arial" panose="020B0604020202020204" pitchFamily="34" charset="0"/>
            </a:rPr>
            <a:t>£</a:t>
          </a:r>
          <a:r>
            <a:rPr lang="en-GB" sz="2400" b="1" u="sng" baseline="0">
              <a:latin typeface="Arial" panose="020B0604020202020204" pitchFamily="34" charset="0"/>
              <a:cs typeface="Arial" panose="020B0604020202020204" pitchFamily="34" charset="0"/>
            </a:rPr>
            <a:t>10.776m</a:t>
          </a:r>
          <a:r>
            <a:rPr lang="en-GB" sz="2000" b="1" u="sng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2000" b="1" u="none" baseline="0">
              <a:latin typeface="Arial" panose="020B0604020202020204" pitchFamily="34" charset="0"/>
              <a:cs typeface="Arial" panose="020B0604020202020204" pitchFamily="34" charset="0"/>
            </a:rPr>
            <a:t>including interest accrued</a:t>
          </a:r>
        </a:p>
        <a:p xmlns:a="http://schemas.openxmlformats.org/drawingml/2006/main">
          <a:pPr algn="ctr"/>
          <a:r>
            <a:rPr lang="en-GB" sz="2000" b="1" i="1" u="sng" baseline="0">
              <a:latin typeface="Arial" panose="020B0604020202020204" pitchFamily="34" charset="0"/>
              <a:cs typeface="Arial" panose="020B0604020202020204" pitchFamily="34" charset="0"/>
            </a:rPr>
            <a:t>(as at 30th June 2020)</a:t>
          </a:r>
          <a:endParaRPr lang="en-GB" sz="2000" b="1" i="1" u="sng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0.80477</cdr:x>
      <cdr:y>0.46228</cdr:y>
    </cdr:from>
    <cdr:to>
      <cdr:x>0.86537</cdr:x>
      <cdr:y>0.51155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132137" y="4090988"/>
          <a:ext cx="1365476" cy="4360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rgbClr val="FF0000"/>
              </a:solidFill>
            </a:rPr>
            <a:t>£143.1m</a:t>
          </a:r>
        </a:p>
      </cdr:txBody>
    </cdr:sp>
  </cdr:relSizeAnchor>
  <cdr:relSizeAnchor xmlns:cdr="http://schemas.openxmlformats.org/drawingml/2006/chartDrawing">
    <cdr:from>
      <cdr:x>0.86856</cdr:x>
      <cdr:y>0.20528</cdr:y>
    </cdr:from>
    <cdr:to>
      <cdr:x>0.92621</cdr:x>
      <cdr:y>0.2561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9569545" y="1816644"/>
          <a:ext cx="1298865" cy="449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solidFill>
                <a:srgbClr val="FF0000"/>
              </a:solidFill>
            </a:rPr>
            <a:t>£156.33m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0.9911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flipV="1">
          <a:off x="0" y="4109357"/>
          <a:ext cx="6743019" cy="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0.64105</cdr:x>
      <cdr:y>0.7145</cdr:y>
    </cdr:from>
    <cdr:to>
      <cdr:x>0.6935</cdr:x>
      <cdr:y>0.76995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1F706F0C-70FF-4016-A146-5A9D41176E8D}"/>
            </a:ext>
          </a:extLst>
        </cdr:cNvPr>
        <cdr:cNvSpPr txBox="1"/>
      </cdr:nvSpPr>
      <cdr:spPr>
        <a:xfrm xmlns:a="http://schemas.openxmlformats.org/drawingml/2006/main">
          <a:off x="15419252" y="5798342"/>
          <a:ext cx="1261622" cy="45005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1">
              <a:solidFill>
                <a:srgbClr val="FF0000"/>
              </a:solidFill>
            </a:rPr>
            <a:t>£107.33m</a:t>
          </a:r>
        </a:p>
      </cdr:txBody>
    </cdr:sp>
  </cdr:relSizeAnchor>
  <cdr:relSizeAnchor xmlns:cdr="http://schemas.openxmlformats.org/drawingml/2006/chartDrawing">
    <cdr:from>
      <cdr:x>0.40466</cdr:x>
      <cdr:y>0.42366</cdr:y>
    </cdr:from>
    <cdr:to>
      <cdr:x>0.45455</cdr:x>
      <cdr:y>0.45992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DC7365-24C8-4196-ACB7-A0A4E70F0C05}"/>
            </a:ext>
          </a:extLst>
        </cdr:cNvPr>
        <cdr:cNvSpPr txBox="1"/>
      </cdr:nvSpPr>
      <cdr:spPr>
        <a:xfrm xmlns:a="http://schemas.openxmlformats.org/drawingml/2006/main">
          <a:off x="6321136" y="3844636"/>
          <a:ext cx="779318" cy="329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0.50789</cdr:x>
      <cdr:y>0.44294</cdr:y>
    </cdr:from>
    <cdr:to>
      <cdr:x>0.55692</cdr:x>
      <cdr:y>0.54507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CBA4234-1A0A-46E6-BC03-5F42D8FD25C2}"/>
            </a:ext>
          </a:extLst>
        </cdr:cNvPr>
        <cdr:cNvSpPr txBox="1"/>
      </cdr:nvSpPr>
      <cdr:spPr>
        <a:xfrm xmlns:a="http://schemas.openxmlformats.org/drawingml/2006/main">
          <a:off x="9473046" y="396586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0.49396</cdr:x>
      <cdr:y>0.39804</cdr:y>
    </cdr:from>
    <cdr:to>
      <cdr:x>0.52925</cdr:x>
      <cdr:y>0.44294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2D15091D-603C-44CE-9DB8-B52A9DA131F0}"/>
            </a:ext>
          </a:extLst>
        </cdr:cNvPr>
        <cdr:cNvSpPr txBox="1"/>
      </cdr:nvSpPr>
      <cdr:spPr>
        <a:xfrm xmlns:a="http://schemas.openxmlformats.org/drawingml/2006/main">
          <a:off x="11450100" y="2773964"/>
          <a:ext cx="818030" cy="312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/>
            <a:t>0.94</a:t>
          </a:r>
        </a:p>
      </cdr:txBody>
    </cdr:sp>
  </cdr:relSizeAnchor>
  <cdr:relSizeAnchor xmlns:cdr="http://schemas.openxmlformats.org/drawingml/2006/chartDrawing">
    <cdr:from>
      <cdr:x>0.2312</cdr:x>
      <cdr:y>0.40039</cdr:y>
    </cdr:from>
    <cdr:to>
      <cdr:x>0.27391</cdr:x>
      <cdr:y>0.44487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A180B949-212D-4683-8EB1-5B49CB8814D1}"/>
            </a:ext>
          </a:extLst>
        </cdr:cNvPr>
        <cdr:cNvSpPr txBox="1"/>
      </cdr:nvSpPr>
      <cdr:spPr>
        <a:xfrm xmlns:a="http://schemas.openxmlformats.org/drawingml/2006/main">
          <a:off x="4312227" y="3584861"/>
          <a:ext cx="796637" cy="398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/>
            <a:t>£0.50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4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0.89636</cdr:x>
      <cdr:y>0.65068</cdr:y>
    </cdr:from>
    <cdr:to>
      <cdr:x>0.99318</cdr:x>
      <cdr:y>0.82877</cdr:y>
    </cdr:to>
    <cdr:sp macro="" textlink="">
      <cdr:nvSpPr>
        <cdr:cNvPr id="15" name="TextBox 7"/>
        <cdr:cNvSpPr txBox="1"/>
      </cdr:nvSpPr>
      <cdr:spPr>
        <a:xfrm xmlns:a="http://schemas.openxmlformats.org/drawingml/2006/main">
          <a:off x="23160802" y="4935680"/>
          <a:ext cx="2501706" cy="1350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%</a:t>
          </a:r>
          <a:r>
            <a:rPr lang="en-GB" sz="16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= Actuals to </a:t>
          </a:r>
          <a:r>
            <a:rPr lang="en-GB" sz="18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date</a:t>
          </a:r>
          <a:r>
            <a:rPr lang="en-GB" sz="16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 v Annual Budget profile</a:t>
          </a:r>
          <a:endParaRPr lang="en-GB" sz="16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20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21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0.24102</cdr:x>
      <cdr:y>0.20661</cdr:y>
    </cdr:from>
    <cdr:to>
      <cdr:x>0.2814</cdr:x>
      <cdr:y>0.25631</cdr:y>
    </cdr:to>
    <cdr:sp macro="" textlink="">
      <cdr:nvSpPr>
        <cdr:cNvPr id="24" name="TextBox 2"/>
        <cdr:cNvSpPr txBox="1"/>
      </cdr:nvSpPr>
      <cdr:spPr>
        <a:xfrm xmlns:a="http://schemas.openxmlformats.org/drawingml/2006/main">
          <a:off x="6801604" y="1551504"/>
          <a:ext cx="1139543" cy="37319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(91.4%)</a:t>
          </a:r>
        </a:p>
      </cdr:txBody>
    </cdr:sp>
  </cdr:relSizeAnchor>
  <cdr:relSizeAnchor xmlns:cdr="http://schemas.openxmlformats.org/drawingml/2006/chartDrawing">
    <cdr:from>
      <cdr:x>0.72436</cdr:x>
      <cdr:y>0.46465</cdr:y>
    </cdr:from>
    <cdr:to>
      <cdr:x>0.77793</cdr:x>
      <cdr:y>0.52273</cdr:y>
    </cdr:to>
    <cdr:sp macro="" textlink="">
      <cdr:nvSpPr>
        <cdr:cNvPr id="25" name="TextBox 3"/>
        <cdr:cNvSpPr txBox="1"/>
      </cdr:nvSpPr>
      <cdr:spPr>
        <a:xfrm xmlns:a="http://schemas.openxmlformats.org/drawingml/2006/main">
          <a:off x="20441790" y="3489196"/>
          <a:ext cx="1511772" cy="4361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(23.3%)</a:t>
          </a:r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27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28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9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1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16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8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23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0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0.85455</cdr:x>
      <cdr:y>0.5679</cdr:y>
    </cdr:from>
    <cdr:to>
      <cdr:x>0.99318</cdr:x>
      <cdr:y>0.82963</cdr:y>
    </cdr:to>
    <cdr:sp macro="" textlink="">
      <cdr:nvSpPr>
        <cdr:cNvPr id="37" name="TextBox 7"/>
        <cdr:cNvSpPr txBox="1"/>
      </cdr:nvSpPr>
      <cdr:spPr>
        <a:xfrm xmlns:a="http://schemas.openxmlformats.org/drawingml/2006/main">
          <a:off x="4184705" y="2577348"/>
          <a:ext cx="678867" cy="1187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0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0.10984</cdr:x>
      <cdr:y>0.46914</cdr:y>
    </cdr:from>
    <cdr:to>
      <cdr:x>0.18078</cdr:x>
      <cdr:y>0.54321</cdr:y>
    </cdr:to>
    <cdr:sp macro="" textlink="">
      <cdr:nvSpPr>
        <cdr:cNvPr id="38" name="TextBox 3"/>
        <cdr:cNvSpPr txBox="1"/>
      </cdr:nvSpPr>
      <cdr:spPr>
        <a:xfrm xmlns:a="http://schemas.openxmlformats.org/drawingml/2006/main">
          <a:off x="537881" y="2129119"/>
          <a:ext cx="34738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4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5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0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17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9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32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3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34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5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36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40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0.88235</cdr:x>
      <cdr:y>0.51171</cdr:y>
    </cdr:from>
    <cdr:to>
      <cdr:x>0.99318</cdr:x>
      <cdr:y>0.82963</cdr:y>
    </cdr:to>
    <cdr:sp macro="" textlink="">
      <cdr:nvSpPr>
        <cdr:cNvPr id="42" name="TextBox 7"/>
        <cdr:cNvSpPr txBox="1"/>
      </cdr:nvSpPr>
      <cdr:spPr>
        <a:xfrm xmlns:a="http://schemas.openxmlformats.org/drawingml/2006/main">
          <a:off x="5510892" y="2081893"/>
          <a:ext cx="692189" cy="129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0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0.10984</cdr:x>
      <cdr:y>0.46914</cdr:y>
    </cdr:from>
    <cdr:to>
      <cdr:x>0.18078</cdr:x>
      <cdr:y>0.54321</cdr:y>
    </cdr:to>
    <cdr:sp macro="" textlink="">
      <cdr:nvSpPr>
        <cdr:cNvPr id="43" name="TextBox 3"/>
        <cdr:cNvSpPr txBox="1"/>
      </cdr:nvSpPr>
      <cdr:spPr>
        <a:xfrm xmlns:a="http://schemas.openxmlformats.org/drawingml/2006/main">
          <a:off x="537881" y="2129119"/>
          <a:ext cx="34738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0.82821</cdr:x>
      <cdr:y>0.7197</cdr:y>
    </cdr:from>
    <cdr:to>
      <cdr:x>0.86679</cdr:x>
      <cdr:y>0.78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372490" y="5496749"/>
          <a:ext cx="1088746" cy="460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(33.7%)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0.3272</cdr:x>
      <cdr:y>0.56894</cdr:y>
    </cdr:from>
    <cdr:to>
      <cdr:x>0.37318</cdr:x>
      <cdr:y>0.60832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9D48F2-EA6C-4A81-B323-0C53B34FD085}"/>
            </a:ext>
          </a:extLst>
        </cdr:cNvPr>
        <cdr:cNvSpPr txBox="1"/>
      </cdr:nvSpPr>
      <cdr:spPr>
        <a:xfrm xmlns:a="http://schemas.openxmlformats.org/drawingml/2006/main">
          <a:off x="7337878" y="5507033"/>
          <a:ext cx="1031160" cy="381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FF0000"/>
              </a:solidFill>
            </a:rPr>
            <a:t>(47.2%)</a:t>
          </a:r>
        </a:p>
      </cdr:txBody>
    </cdr:sp>
  </cdr:relSizeAnchor>
  <cdr:relSizeAnchor xmlns:cdr="http://schemas.openxmlformats.org/drawingml/2006/chartDrawing">
    <cdr:from>
      <cdr:x>0.421</cdr:x>
      <cdr:y>0.46615</cdr:y>
    </cdr:from>
    <cdr:to>
      <cdr:x>0.47811</cdr:x>
      <cdr:y>0.50511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8FC792F-F650-46C0-AA36-D8D13DFC374F}"/>
            </a:ext>
          </a:extLst>
        </cdr:cNvPr>
        <cdr:cNvSpPr txBox="1"/>
      </cdr:nvSpPr>
      <cdr:spPr>
        <a:xfrm xmlns:a="http://schemas.openxmlformats.org/drawingml/2006/main">
          <a:off x="9019626" y="4693227"/>
          <a:ext cx="1223541" cy="39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8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0.39259</cdr:x>
      <cdr:y>0.41767</cdr:y>
    </cdr:from>
    <cdr:to>
      <cdr:x>0.43792</cdr:x>
      <cdr:y>0.46065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D799516-E068-45B4-8765-6E71FF76EB74}"/>
            </a:ext>
          </a:extLst>
        </cdr:cNvPr>
        <cdr:cNvSpPr txBox="1"/>
      </cdr:nvSpPr>
      <cdr:spPr>
        <a:xfrm xmlns:a="http://schemas.openxmlformats.org/drawingml/2006/main">
          <a:off x="8804298" y="4042833"/>
          <a:ext cx="1016583" cy="416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FF0000"/>
              </a:solidFill>
            </a:rPr>
            <a:t>(51.6%)</a:t>
          </a:r>
        </a:p>
      </cdr:txBody>
    </cdr:sp>
  </cdr:relSizeAnchor>
  <cdr:relSizeAnchor xmlns:cdr="http://schemas.openxmlformats.org/drawingml/2006/chartDrawing">
    <cdr:from>
      <cdr:x>0.42275</cdr:x>
      <cdr:y>0.11152</cdr:y>
    </cdr:from>
    <cdr:to>
      <cdr:x>0.50015</cdr:x>
      <cdr:y>0.15307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6662CCD4-04A9-4E52-BC21-787859328F84}"/>
            </a:ext>
          </a:extLst>
        </cdr:cNvPr>
        <cdr:cNvSpPr txBox="1"/>
      </cdr:nvSpPr>
      <cdr:spPr>
        <a:xfrm xmlns:a="http://schemas.openxmlformats.org/drawingml/2006/main">
          <a:off x="9480744" y="1079500"/>
          <a:ext cx="1735666" cy="402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FF0000"/>
              </a:solidFill>
            </a:rPr>
            <a:t>(19.25%)</a:t>
          </a:r>
        </a:p>
      </cdr:txBody>
    </cdr:sp>
  </cdr:relSizeAnchor>
  <cdr:relSizeAnchor xmlns:cdr="http://schemas.openxmlformats.org/drawingml/2006/chartDrawing">
    <cdr:from>
      <cdr:x>0.45485</cdr:x>
      <cdr:y>0.26392</cdr:y>
    </cdr:from>
    <cdr:to>
      <cdr:x>0.49955</cdr:x>
      <cdr:y>0.30285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9A4DF089-7099-4CEE-B611-EAC3A11A4135}"/>
            </a:ext>
          </a:extLst>
        </cdr:cNvPr>
        <cdr:cNvSpPr txBox="1"/>
      </cdr:nvSpPr>
      <cdr:spPr>
        <a:xfrm xmlns:a="http://schemas.openxmlformats.org/drawingml/2006/main">
          <a:off x="10200560" y="2554586"/>
          <a:ext cx="1002455" cy="376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FF0000"/>
              </a:solidFill>
            </a:rPr>
            <a:t>(55.4%)</a:t>
          </a:r>
        </a:p>
      </cdr:txBody>
    </cdr:sp>
  </cdr:relSizeAnchor>
  <cdr:relSizeAnchor xmlns:cdr="http://schemas.openxmlformats.org/drawingml/2006/chartDrawing">
    <cdr:from>
      <cdr:x>0.25641</cdr:x>
      <cdr:y>0.72627</cdr:y>
    </cdr:from>
    <cdr:to>
      <cdr:x>0.3088</cdr:x>
      <cdr:y>0.75626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FCD78492-2A7E-40DC-A1B3-8C0779D54709}"/>
            </a:ext>
          </a:extLst>
        </cdr:cNvPr>
        <cdr:cNvSpPr txBox="1"/>
      </cdr:nvSpPr>
      <cdr:spPr>
        <a:xfrm xmlns:a="http://schemas.openxmlformats.org/drawingml/2006/main">
          <a:off x="5780811" y="7379276"/>
          <a:ext cx="1181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>
              <a:solidFill>
                <a:srgbClr val="FF0000"/>
              </a:solidFill>
            </a:rPr>
            <a:t>(0.0% 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oJFU\Working\Commissioner%20for%20Economic%20Planning%20&amp;%20Future%20Prosperity\LEP\Audit%20&amp;%20Finance%20Group\2020-21\Q2%20Finance%20Dashboard\Q2%202020-21%20LEP%20Finance%20Dashboard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 SSLEP Dashboard"/>
      <sheetName val="Revenue Base Data  DO NOT PRINT"/>
      <sheetName val="LGF Grant 20-21 OK"/>
      <sheetName val="City Deal OK"/>
      <sheetName val="GPF Rnds 1- 13 OK"/>
      <sheetName val="ESIF Summary OK "/>
      <sheetName val="Core Fund 20-21 OK"/>
      <sheetName val="Growth Hub 20-21 OK"/>
    </sheetNames>
    <sheetDataSet>
      <sheetData sheetId="0"/>
      <sheetData sheetId="1">
        <row r="3">
          <cell r="J3" t="str">
            <v>Grant Balances</v>
          </cell>
          <cell r="K3" t="str">
            <v>Forecast</v>
          </cell>
          <cell r="L3" t="str">
            <v>Spend to Date</v>
          </cell>
          <cell r="T3">
            <v>82.929882000000006</v>
          </cell>
        </row>
        <row r="4">
          <cell r="J4" t="str">
            <v>£</v>
          </cell>
          <cell r="K4" t="str">
            <v>£</v>
          </cell>
          <cell r="L4" t="str">
            <v>£</v>
          </cell>
        </row>
        <row r="5">
          <cell r="I5" t="str">
            <v>Peer Network Grant</v>
          </cell>
          <cell r="J5">
            <v>405000</v>
          </cell>
          <cell r="K5">
            <v>405000</v>
          </cell>
          <cell r="L5">
            <v>0</v>
          </cell>
        </row>
        <row r="6">
          <cell r="I6" t="str">
            <v xml:space="preserve">Skills Advisory Panel </v>
          </cell>
          <cell r="J6">
            <v>75000</v>
          </cell>
          <cell r="K6">
            <v>75000</v>
          </cell>
          <cell r="L6">
            <v>35366.550000000003</v>
          </cell>
          <cell r="T6">
            <v>13.57781074</v>
          </cell>
        </row>
        <row r="7">
          <cell r="B7" t="str">
            <v>Budget</v>
          </cell>
          <cell r="C7" t="str">
            <v>Spend to Date</v>
          </cell>
          <cell r="D7" t="str">
            <v>Forecast</v>
          </cell>
          <cell r="I7" t="str">
            <v xml:space="preserve">Growth Hub Grant </v>
          </cell>
          <cell r="J7">
            <v>205000</v>
          </cell>
          <cell r="K7">
            <v>205000</v>
          </cell>
          <cell r="L7">
            <v>105721.5</v>
          </cell>
        </row>
        <row r="8">
          <cell r="A8" t="str">
            <v>Total</v>
          </cell>
          <cell r="B8">
            <v>4130</v>
          </cell>
          <cell r="C8">
            <v>1393.1266499999999</v>
          </cell>
          <cell r="D8">
            <v>2736.8733499999998</v>
          </cell>
          <cell r="I8" t="str">
            <v xml:space="preserve">Supplementary Growth Hub Grant </v>
          </cell>
          <cell r="J8">
            <v>331500</v>
          </cell>
          <cell r="K8">
            <v>331500</v>
          </cell>
          <cell r="L8">
            <v>183660</v>
          </cell>
        </row>
        <row r="9">
          <cell r="A9" t="str">
            <v>SOT DHN</v>
          </cell>
          <cell r="B9">
            <v>3500</v>
          </cell>
          <cell r="C9">
            <v>817</v>
          </cell>
          <cell r="D9">
            <v>2683</v>
          </cell>
          <cell r="I9" t="str">
            <v>Core Fund Grant</v>
          </cell>
          <cell r="J9">
            <v>730358</v>
          </cell>
          <cell r="K9">
            <v>594525.05000000005</v>
          </cell>
          <cell r="L9">
            <v>140590.54</v>
          </cell>
          <cell r="T9">
            <v>17.97</v>
          </cell>
        </row>
        <row r="10">
          <cell r="A10" t="str">
            <v>Keele SEND</v>
          </cell>
          <cell r="B10">
            <v>630</v>
          </cell>
          <cell r="C10">
            <v>576.12664999999993</v>
          </cell>
          <cell r="D10">
            <v>53.873350000000073</v>
          </cell>
        </row>
        <row r="12">
          <cell r="R12">
            <v>4.13</v>
          </cell>
          <cell r="T12">
            <v>1.3931266499999999</v>
          </cell>
        </row>
        <row r="15">
          <cell r="R15">
            <v>23.7</v>
          </cell>
          <cell r="T15">
            <v>0</v>
          </cell>
        </row>
        <row r="33">
          <cell r="J33">
            <v>4.8520000000000003</v>
          </cell>
        </row>
        <row r="34">
          <cell r="J34">
            <v>2.2639999999999998</v>
          </cell>
        </row>
        <row r="35">
          <cell r="J35">
            <v>0.23499999999999999</v>
          </cell>
        </row>
        <row r="37">
          <cell r="J37">
            <v>-3.0289999999999999</v>
          </cell>
        </row>
        <row r="38">
          <cell r="J38">
            <v>4.3220000000000001</v>
          </cell>
        </row>
        <row r="44">
          <cell r="J44" t="str">
            <v>Grant claimed</v>
          </cell>
          <cell r="K44" t="str">
            <v>ESIF Comtmts</v>
          </cell>
          <cell r="L44" t="str">
            <v>ESIF Alloc'ns</v>
          </cell>
        </row>
        <row r="45">
          <cell r="I45" t="str">
            <v>PA1 Innovation</v>
          </cell>
          <cell r="J45">
            <v>12.7</v>
          </cell>
          <cell r="K45">
            <v>24.86</v>
          </cell>
          <cell r="L45">
            <v>25.17</v>
          </cell>
        </row>
        <row r="46">
          <cell r="I46" t="str">
            <v>PA 2 ICT</v>
          </cell>
          <cell r="J46">
            <v>0</v>
          </cell>
          <cell r="K46">
            <v>0.5</v>
          </cell>
          <cell r="L46">
            <v>0.54</v>
          </cell>
        </row>
        <row r="47">
          <cell r="D47" t="str">
            <v>£m</v>
          </cell>
          <cell r="I47" t="str">
            <v xml:space="preserve">PA3 SME </v>
          </cell>
          <cell r="J47">
            <v>31.54</v>
          </cell>
          <cell r="K47">
            <v>39.869999999999997</v>
          </cell>
          <cell r="L47">
            <v>46.14</v>
          </cell>
        </row>
        <row r="48">
          <cell r="C48">
            <v>42156</v>
          </cell>
          <cell r="D48">
            <v>10.286930999999999</v>
          </cell>
          <cell r="I48" t="str">
            <v>PA 4 Low Carbon</v>
          </cell>
          <cell r="J48">
            <v>8.85</v>
          </cell>
          <cell r="K48">
            <v>14.6</v>
          </cell>
          <cell r="L48">
            <v>15</v>
          </cell>
        </row>
        <row r="49">
          <cell r="C49">
            <v>42248</v>
          </cell>
          <cell r="D49">
            <v>10.191291</v>
          </cell>
          <cell r="I49" t="str">
            <v>PA 5 Climate Change</v>
          </cell>
          <cell r="J49">
            <v>0</v>
          </cell>
          <cell r="K49">
            <v>0.94</v>
          </cell>
          <cell r="L49">
            <v>0.94</v>
          </cell>
        </row>
        <row r="50">
          <cell r="C50">
            <v>42339</v>
          </cell>
          <cell r="D50">
            <v>10.191291</v>
          </cell>
          <cell r="I50" t="str">
            <v>PA 6 Environment</v>
          </cell>
          <cell r="J50">
            <v>0.23300000000000001</v>
          </cell>
          <cell r="K50">
            <v>2.61</v>
          </cell>
          <cell r="L50">
            <v>3.06</v>
          </cell>
        </row>
        <row r="51">
          <cell r="C51">
            <v>42430</v>
          </cell>
          <cell r="D51">
            <v>10.191291</v>
          </cell>
          <cell r="I51" t="str">
            <v>PA 8 Skills, Employt</v>
          </cell>
          <cell r="J51">
            <v>54.003999999999998</v>
          </cell>
          <cell r="K51">
            <v>59.72</v>
          </cell>
          <cell r="L51">
            <v>65.48</v>
          </cell>
        </row>
        <row r="52">
          <cell r="C52">
            <v>42522</v>
          </cell>
          <cell r="D52">
            <v>9.4640319999999996</v>
          </cell>
        </row>
        <row r="53">
          <cell r="C53">
            <v>42614</v>
          </cell>
          <cell r="D53">
            <v>8.8799139999999994</v>
          </cell>
        </row>
        <row r="54">
          <cell r="C54">
            <v>42705</v>
          </cell>
          <cell r="D54">
            <v>8.5578339999999997</v>
          </cell>
        </row>
        <row r="55">
          <cell r="C55">
            <v>42795</v>
          </cell>
          <cell r="D55">
            <v>8.1671259999999997</v>
          </cell>
        </row>
        <row r="56">
          <cell r="C56">
            <v>42887</v>
          </cell>
          <cell r="D56">
            <v>8.0839619999999996</v>
          </cell>
        </row>
        <row r="57">
          <cell r="C57">
            <v>42979</v>
          </cell>
          <cell r="D57">
            <v>8.5228839999999995</v>
          </cell>
        </row>
        <row r="58">
          <cell r="C58">
            <v>43070</v>
          </cell>
          <cell r="D58">
            <v>9.3653840000000006</v>
          </cell>
        </row>
        <row r="59">
          <cell r="C59">
            <v>43160</v>
          </cell>
          <cell r="D59">
            <v>3.106922</v>
          </cell>
        </row>
        <row r="60">
          <cell r="C60">
            <v>43252</v>
          </cell>
          <cell r="D60">
            <v>3.3269220000000002</v>
          </cell>
        </row>
        <row r="61">
          <cell r="C61">
            <v>43344</v>
          </cell>
          <cell r="D61">
            <v>3.626922</v>
          </cell>
        </row>
        <row r="62">
          <cell r="C62">
            <v>43435</v>
          </cell>
          <cell r="D62">
            <v>3.5257550000000002</v>
          </cell>
        </row>
        <row r="63">
          <cell r="C63">
            <v>43525</v>
          </cell>
          <cell r="D63">
            <v>3.239665</v>
          </cell>
        </row>
        <row r="64">
          <cell r="C64">
            <v>43617</v>
          </cell>
          <cell r="D64">
            <v>3.239665</v>
          </cell>
        </row>
        <row r="65">
          <cell r="C65">
            <v>43709</v>
          </cell>
          <cell r="D65">
            <v>3.4680270000000002</v>
          </cell>
        </row>
        <row r="66">
          <cell r="C66">
            <v>43800</v>
          </cell>
          <cell r="D66">
            <v>3.1380270000000001</v>
          </cell>
        </row>
        <row r="67">
          <cell r="C67">
            <v>43891</v>
          </cell>
          <cell r="D67">
            <v>3.3822380000000001</v>
          </cell>
        </row>
        <row r="68">
          <cell r="C68">
            <v>43983</v>
          </cell>
          <cell r="D68">
            <v>3.012238</v>
          </cell>
        </row>
        <row r="69">
          <cell r="C69">
            <v>44075</v>
          </cell>
          <cell r="D69">
            <v>3.012238</v>
          </cell>
        </row>
        <row r="70">
          <cell r="C70">
            <v>44166</v>
          </cell>
          <cell r="D70">
            <v>2.0622379999999998</v>
          </cell>
        </row>
        <row r="71">
          <cell r="C71">
            <v>44256</v>
          </cell>
          <cell r="D71">
            <v>0.29276099999999999</v>
          </cell>
        </row>
        <row r="72">
          <cell r="C72">
            <v>44348</v>
          </cell>
          <cell r="D72">
            <v>0.62586200000000003</v>
          </cell>
        </row>
        <row r="73">
          <cell r="C73">
            <v>44440</v>
          </cell>
          <cell r="D73">
            <v>0.62586200000000003</v>
          </cell>
        </row>
        <row r="74">
          <cell r="C74">
            <v>44531</v>
          </cell>
          <cell r="D74">
            <v>1.0008619999999999</v>
          </cell>
        </row>
        <row r="75">
          <cell r="C75">
            <v>44621</v>
          </cell>
          <cell r="D75">
            <v>1.0008619999999999</v>
          </cell>
          <cell r="J75">
            <v>385108</v>
          </cell>
          <cell r="K75">
            <v>345493.36</v>
          </cell>
          <cell r="L75">
            <v>-39614.640000000014</v>
          </cell>
        </row>
        <row r="76">
          <cell r="C76">
            <v>44713</v>
          </cell>
          <cell r="D76">
            <v>1.370862</v>
          </cell>
          <cell r="J76">
            <v>158250</v>
          </cell>
          <cell r="K76">
            <v>137031.69</v>
          </cell>
          <cell r="L76">
            <v>-21218.309999999998</v>
          </cell>
        </row>
        <row r="77">
          <cell r="C77">
            <v>44805</v>
          </cell>
          <cell r="D77">
            <v>1.370862</v>
          </cell>
          <cell r="J77">
            <v>37500</v>
          </cell>
          <cell r="K77">
            <v>32500</v>
          </cell>
          <cell r="L77">
            <v>-5000</v>
          </cell>
        </row>
        <row r="78">
          <cell r="C78">
            <v>44896</v>
          </cell>
          <cell r="D78">
            <v>2.7708620000000002</v>
          </cell>
          <cell r="J78">
            <v>100000</v>
          </cell>
          <cell r="K78">
            <v>30000</v>
          </cell>
          <cell r="L78">
            <v>-70000</v>
          </cell>
        </row>
        <row r="79">
          <cell r="C79">
            <v>44986</v>
          </cell>
          <cell r="D79">
            <v>2.7708620000000002</v>
          </cell>
          <cell r="J79">
            <v>49500</v>
          </cell>
          <cell r="K79">
            <v>49500</v>
          </cell>
          <cell r="L79">
            <v>0</v>
          </cell>
        </row>
        <row r="80">
          <cell r="C80">
            <v>45078</v>
          </cell>
          <cell r="D80">
            <v>2.9208620000000001</v>
          </cell>
          <cell r="J80">
            <v>730358</v>
          </cell>
          <cell r="K80">
            <v>594525.05000000005</v>
          </cell>
          <cell r="L80">
            <v>-135832.95000000001</v>
          </cell>
        </row>
        <row r="81">
          <cell r="C81">
            <v>45170</v>
          </cell>
          <cell r="D81">
            <v>2.9208620000000001</v>
          </cell>
        </row>
        <row r="82">
          <cell r="C82">
            <v>45261</v>
          </cell>
          <cell r="D82">
            <v>2.9208620000000001</v>
          </cell>
        </row>
        <row r="83">
          <cell r="C83">
            <v>45352</v>
          </cell>
          <cell r="D83">
            <v>2.9208620000000001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06397-F9DE-4472-B20E-A4AFD080146C}">
  <sheetPr>
    <tabColor rgb="FF002060"/>
    <pageSetUpPr fitToPage="1"/>
  </sheetPr>
  <dimension ref="A1:AIP115"/>
  <sheetViews>
    <sheetView tabSelected="1" topLeftCell="A105" zoomScale="50" zoomScaleNormal="50" workbookViewId="0">
      <selection activeCell="A51" sqref="A51:C52"/>
    </sheetView>
  </sheetViews>
  <sheetFormatPr defaultRowHeight="15" x14ac:dyDescent="0.2"/>
  <cols>
    <col min="1" max="1" width="4.88671875" customWidth="1"/>
    <col min="2" max="3" width="12.6640625" customWidth="1"/>
    <col min="4" max="4" width="61" customWidth="1"/>
    <col min="5" max="5" width="26" customWidth="1"/>
    <col min="6" max="6" width="24.77734375" customWidth="1"/>
    <col min="7" max="7" width="22.88671875" customWidth="1"/>
    <col min="8" max="8" width="24.88671875" customWidth="1"/>
    <col min="9" max="9" width="22.77734375" customWidth="1"/>
    <col min="10" max="10" width="24.77734375" customWidth="1"/>
    <col min="11" max="11" width="23.88671875" customWidth="1"/>
    <col min="12" max="12" width="24.77734375" customWidth="1"/>
    <col min="13" max="13" width="24.88671875" customWidth="1"/>
    <col min="14" max="14" width="25.44140625" customWidth="1"/>
    <col min="15" max="15" width="4.6640625" customWidth="1"/>
    <col min="16" max="16" width="7.21875" customWidth="1"/>
    <col min="17" max="17" width="24" customWidth="1"/>
    <col min="18" max="18" width="30.88671875" customWidth="1"/>
    <col min="19" max="19" width="23.77734375" customWidth="1"/>
    <col min="20" max="20" width="24.88671875" customWidth="1"/>
    <col min="21" max="21" width="25" customWidth="1"/>
    <col min="22" max="22" width="23.88671875" customWidth="1"/>
    <col min="23" max="23" width="22" customWidth="1"/>
    <col min="24" max="24" width="25.88671875" customWidth="1"/>
    <col min="25" max="25" width="22.77734375" customWidth="1"/>
    <col min="26" max="26" width="25.77734375" customWidth="1"/>
    <col min="27" max="27" width="27" customWidth="1"/>
    <col min="28" max="28" width="4.6640625" customWidth="1"/>
    <col min="29" max="29" width="12.88671875" customWidth="1"/>
    <col min="30" max="30" width="24.5546875" customWidth="1"/>
    <col min="31" max="31" width="23.77734375" customWidth="1"/>
    <col min="32" max="32" width="23.21875" customWidth="1"/>
    <col min="33" max="36" width="23.77734375" customWidth="1"/>
    <col min="37" max="37" width="25" customWidth="1"/>
    <col min="38" max="38" width="28.77734375" customWidth="1"/>
    <col min="39" max="39" width="30.77734375" customWidth="1"/>
  </cols>
  <sheetData>
    <row r="1" spans="1:926" s="2" customFormat="1" ht="72" customHeight="1" thickTop="1" thickBot="1" x14ac:dyDescent="0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</row>
    <row r="2" spans="1:926" s="4" customFormat="1" ht="57.75" customHeight="1" thickTop="1" thickBot="1" x14ac:dyDescent="0.25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3"/>
      <c r="P2" s="182" t="s">
        <v>2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4"/>
      <c r="AB2" s="3"/>
      <c r="AC2" s="185" t="s">
        <v>3</v>
      </c>
      <c r="AD2" s="186"/>
      <c r="AE2" s="186"/>
      <c r="AF2" s="186"/>
      <c r="AG2" s="186"/>
      <c r="AH2" s="186"/>
      <c r="AI2" s="186"/>
      <c r="AJ2" s="186"/>
      <c r="AK2" s="186"/>
      <c r="AL2" s="186"/>
      <c r="AM2" s="187"/>
    </row>
    <row r="3" spans="1:926" ht="39" customHeight="1" thickTop="1" x14ac:dyDescent="0.5">
      <c r="A3" s="5"/>
      <c r="B3" s="6" t="s">
        <v>4</v>
      </c>
      <c r="N3" s="7"/>
      <c r="P3" s="5"/>
      <c r="Q3" s="8" t="s">
        <v>5</v>
      </c>
      <c r="AA3" s="7"/>
      <c r="AC3" s="5"/>
      <c r="AD3" s="9"/>
      <c r="AM3" s="7"/>
    </row>
    <row r="4" spans="1:926" ht="79.5" thickBot="1" x14ac:dyDescent="0.45">
      <c r="A4" s="5"/>
      <c r="D4" s="10"/>
      <c r="F4" s="11" t="s">
        <v>6</v>
      </c>
      <c r="G4" s="10"/>
      <c r="H4" s="12" t="s">
        <v>7</v>
      </c>
      <c r="I4" s="10"/>
      <c r="J4" s="13" t="s">
        <v>8</v>
      </c>
      <c r="K4" s="10"/>
      <c r="L4" s="11" t="s">
        <v>9</v>
      </c>
      <c r="M4" s="10"/>
      <c r="N4" s="14"/>
      <c r="P4" s="5"/>
      <c r="Q4" s="15" t="s">
        <v>10</v>
      </c>
      <c r="AA4" s="7"/>
      <c r="AC4" s="5"/>
      <c r="AM4" s="7"/>
    </row>
    <row r="5" spans="1:926" ht="34.5" thickTop="1" x14ac:dyDescent="0.5">
      <c r="A5" s="5"/>
      <c r="D5" s="16" t="s">
        <v>11</v>
      </c>
      <c r="E5" s="17"/>
      <c r="F5" s="188">
        <f>98.275</f>
        <v>98.275000000000006</v>
      </c>
      <c r="G5" s="10"/>
      <c r="H5" s="190">
        <f>SUM('[1]Revenue Base Data  DO NOT PRINT'!T3)</f>
        <v>82.929882000000006</v>
      </c>
      <c r="I5" s="10"/>
      <c r="J5" s="192">
        <f>H5/F5</f>
        <v>0.84385532434495036</v>
      </c>
      <c r="K5" s="10"/>
      <c r="L5" s="194">
        <f>F5-H5</f>
        <v>15.345117999999999</v>
      </c>
      <c r="M5" s="18"/>
      <c r="N5" s="7"/>
      <c r="P5" s="5"/>
      <c r="Q5" s="19" t="s">
        <v>12</v>
      </c>
      <c r="AA5" s="7"/>
      <c r="AC5" s="5"/>
      <c r="AM5" s="7"/>
    </row>
    <row r="6" spans="1:926" ht="36" customHeight="1" thickBot="1" x14ac:dyDescent="0.4">
      <c r="A6" s="5"/>
      <c r="D6" s="20" t="s">
        <v>13</v>
      </c>
      <c r="E6" s="21"/>
      <c r="F6" s="189"/>
      <c r="G6" s="22"/>
      <c r="H6" s="191"/>
      <c r="I6" s="22"/>
      <c r="J6" s="193"/>
      <c r="K6" s="22"/>
      <c r="L6" s="195"/>
      <c r="M6" s="18"/>
      <c r="N6" s="7"/>
      <c r="P6" s="5"/>
      <c r="AA6" s="7"/>
      <c r="AC6" s="5"/>
      <c r="AM6" s="7"/>
    </row>
    <row r="7" spans="1:926" ht="30.75" customHeight="1" thickTop="1" thickBot="1" x14ac:dyDescent="0.45">
      <c r="A7" s="5"/>
      <c r="F7" s="10"/>
      <c r="G7" s="10"/>
      <c r="H7" s="23"/>
      <c r="I7" s="10"/>
      <c r="J7" s="10"/>
      <c r="K7" s="10"/>
      <c r="L7" s="10"/>
      <c r="M7" s="18"/>
      <c r="N7" s="7"/>
      <c r="P7" s="5"/>
      <c r="Q7" s="19" t="s">
        <v>14</v>
      </c>
      <c r="AA7" s="7"/>
      <c r="AC7" s="5"/>
      <c r="AM7" s="7"/>
    </row>
    <row r="8" spans="1:926" ht="36" thickTop="1" x14ac:dyDescent="0.5">
      <c r="A8" s="5"/>
      <c r="D8" s="24" t="s">
        <v>15</v>
      </c>
      <c r="E8" s="25"/>
      <c r="F8" s="196">
        <v>24.398</v>
      </c>
      <c r="G8" s="10"/>
      <c r="H8" s="198">
        <f>SUM('[1]Revenue Base Data  DO NOT PRINT'!T6:T7)</f>
        <v>13.57781074</v>
      </c>
      <c r="I8" s="26"/>
      <c r="J8" s="200">
        <f>H8/F8</f>
        <v>0.55651326912041976</v>
      </c>
      <c r="K8" s="26"/>
      <c r="L8" s="198">
        <f>F8-H8</f>
        <v>10.820189259999999</v>
      </c>
      <c r="M8" s="18"/>
      <c r="N8" s="7"/>
      <c r="P8" s="5"/>
      <c r="Q8" s="27"/>
      <c r="AA8" s="7"/>
      <c r="AC8" s="5"/>
      <c r="AM8" s="7"/>
    </row>
    <row r="9" spans="1:926" ht="28.5" thickBot="1" x14ac:dyDescent="0.45">
      <c r="A9" s="5"/>
      <c r="D9" s="20" t="s">
        <v>16</v>
      </c>
      <c r="E9" s="21"/>
      <c r="F9" s="197"/>
      <c r="G9" s="22"/>
      <c r="H9" s="199"/>
      <c r="I9" s="22"/>
      <c r="J9" s="201"/>
      <c r="K9" s="22"/>
      <c r="L9" s="199"/>
      <c r="M9" s="18"/>
      <c r="N9" s="7"/>
      <c r="P9" s="5"/>
      <c r="Q9" s="15" t="s">
        <v>17</v>
      </c>
      <c r="AA9" s="7"/>
      <c r="AC9" s="5"/>
      <c r="AM9" s="7"/>
    </row>
    <row r="10" spans="1:926" ht="28.5" customHeight="1" thickTop="1" thickBot="1" x14ac:dyDescent="0.4">
      <c r="A10" s="5"/>
      <c r="D10" s="10"/>
      <c r="F10" s="10"/>
      <c r="G10" s="10"/>
      <c r="H10" s="28"/>
      <c r="I10" s="28"/>
      <c r="J10" s="28"/>
      <c r="K10" s="28"/>
      <c r="L10" s="28"/>
      <c r="M10" s="18"/>
      <c r="N10" s="7"/>
      <c r="P10" s="5"/>
      <c r="Q10" s="19" t="s">
        <v>18</v>
      </c>
      <c r="AA10" s="7"/>
      <c r="AC10" s="5"/>
      <c r="AM10" s="7"/>
    </row>
    <row r="11" spans="1:926" ht="34.5" thickTop="1" x14ac:dyDescent="0.5">
      <c r="A11" s="5"/>
      <c r="D11" s="29" t="s">
        <v>19</v>
      </c>
      <c r="E11" s="21"/>
      <c r="F11" s="188">
        <v>24.75</v>
      </c>
      <c r="G11" s="10"/>
      <c r="H11" s="190">
        <f>SUM('[1]Revenue Base Data  DO NOT PRINT'!T9:T10)</f>
        <v>17.97</v>
      </c>
      <c r="I11" s="10"/>
      <c r="J11" s="202">
        <f>H11/F11</f>
        <v>0.72606060606060596</v>
      </c>
      <c r="K11" s="10"/>
      <c r="L11" s="194">
        <f>F11-H11</f>
        <v>6.7800000000000011</v>
      </c>
      <c r="M11" s="18"/>
      <c r="N11" s="7"/>
      <c r="P11" s="5"/>
      <c r="AA11" s="7"/>
      <c r="AC11" s="5"/>
      <c r="AM11" s="7"/>
    </row>
    <row r="12" spans="1:926" ht="26.25" thickBot="1" x14ac:dyDescent="0.4">
      <c r="A12" s="5"/>
      <c r="D12" s="20" t="s">
        <v>13</v>
      </c>
      <c r="E12" s="21"/>
      <c r="F12" s="189"/>
      <c r="G12" s="22"/>
      <c r="H12" s="191"/>
      <c r="I12" s="22"/>
      <c r="J12" s="203"/>
      <c r="K12" s="22"/>
      <c r="L12" s="195"/>
      <c r="M12" s="18"/>
      <c r="N12" s="7"/>
      <c r="P12" s="5"/>
      <c r="AA12" s="7"/>
      <c r="AC12" s="5"/>
      <c r="AM12" s="7"/>
    </row>
    <row r="13" spans="1:926" ht="27.75" customHeight="1" thickTop="1" thickBot="1" x14ac:dyDescent="0.4">
      <c r="A13" s="5"/>
      <c r="D13" s="30"/>
      <c r="F13" s="10"/>
      <c r="G13" s="10"/>
      <c r="H13" s="10"/>
      <c r="I13" s="10"/>
      <c r="J13" s="31"/>
      <c r="K13" s="10"/>
      <c r="L13" s="10"/>
      <c r="M13" s="18"/>
      <c r="N13" s="7"/>
      <c r="P13" s="5"/>
      <c r="Q13" s="27"/>
      <c r="AA13" s="7"/>
      <c r="AC13" s="5"/>
      <c r="AM13" s="7"/>
    </row>
    <row r="14" spans="1:926" ht="34.5" thickTop="1" x14ac:dyDescent="0.5">
      <c r="A14" s="5"/>
      <c r="D14" s="24" t="s">
        <v>20</v>
      </c>
      <c r="E14" s="21"/>
      <c r="F14" s="196">
        <f>SUM('[1]Revenue Base Data  DO NOT PRINT'!R12:R13)</f>
        <v>4.13</v>
      </c>
      <c r="G14" s="10"/>
      <c r="H14" s="198">
        <f>SUM('[1]Revenue Base Data  DO NOT PRINT'!T12:T13)</f>
        <v>1.3931266499999999</v>
      </c>
      <c r="I14" s="10"/>
      <c r="J14" s="200">
        <f>H14/F14</f>
        <v>0.33731880145278448</v>
      </c>
      <c r="K14" s="10"/>
      <c r="L14" s="198">
        <f>F14-H14</f>
        <v>2.7368733499999998</v>
      </c>
      <c r="M14" s="18"/>
      <c r="N14" s="7"/>
      <c r="P14" s="5"/>
      <c r="AA14" s="7"/>
      <c r="AC14" s="5"/>
      <c r="AM14" s="7"/>
    </row>
    <row r="15" spans="1:926" ht="26.25" thickBot="1" x14ac:dyDescent="0.4">
      <c r="A15" s="5"/>
      <c r="D15" s="20" t="s">
        <v>16</v>
      </c>
      <c r="F15" s="197"/>
      <c r="G15" s="22"/>
      <c r="H15" s="199"/>
      <c r="I15" s="22"/>
      <c r="J15" s="201"/>
      <c r="K15" s="22"/>
      <c r="L15" s="199"/>
      <c r="M15" s="18"/>
      <c r="N15" s="7"/>
      <c r="P15" s="5"/>
      <c r="AA15" s="7"/>
      <c r="AC15" s="5"/>
      <c r="AM15" s="7"/>
    </row>
    <row r="16" spans="1:926" ht="26.25" customHeight="1" thickTop="1" thickBot="1" x14ac:dyDescent="0.4">
      <c r="A16" s="5"/>
      <c r="B16" s="32"/>
      <c r="M16" s="18"/>
      <c r="N16" s="7"/>
      <c r="P16" s="5"/>
      <c r="AA16" s="7"/>
      <c r="AC16" s="5"/>
      <c r="AM16" s="7"/>
    </row>
    <row r="17" spans="1:39" ht="34.5" thickTop="1" x14ac:dyDescent="0.5">
      <c r="A17" s="5"/>
      <c r="B17" s="33"/>
      <c r="C17" s="34"/>
      <c r="D17" s="35" t="s">
        <v>21</v>
      </c>
      <c r="F17" s="204">
        <f>SUM('[1]Revenue Base Data  DO NOT PRINT'!R15:R16)</f>
        <v>23.7</v>
      </c>
      <c r="H17" s="190">
        <f>SUM('[1]Revenue Base Data  DO NOT PRINT'!T15:T16)</f>
        <v>0</v>
      </c>
      <c r="J17" s="202">
        <f>H17/F17</f>
        <v>0</v>
      </c>
      <c r="L17" s="194">
        <f>F17-H17</f>
        <v>23.7</v>
      </c>
      <c r="M17" s="18"/>
      <c r="N17" s="7"/>
      <c r="P17" s="5"/>
      <c r="AA17" s="7"/>
      <c r="AC17" s="5"/>
      <c r="AM17" s="7"/>
    </row>
    <row r="18" spans="1:39" ht="24" thickBot="1" x14ac:dyDescent="0.4">
      <c r="A18" s="5"/>
      <c r="D18" s="20" t="s">
        <v>16</v>
      </c>
      <c r="E18" s="21"/>
      <c r="F18" s="205"/>
      <c r="G18" s="21"/>
      <c r="H18" s="191"/>
      <c r="I18" s="21"/>
      <c r="J18" s="203"/>
      <c r="K18" s="21"/>
      <c r="L18" s="195"/>
      <c r="M18" s="18"/>
      <c r="N18" s="7"/>
      <c r="P18" s="5"/>
      <c r="AA18" s="7"/>
      <c r="AC18" s="5"/>
      <c r="AM18" s="7"/>
    </row>
    <row r="19" spans="1:39" ht="24" thickTop="1" x14ac:dyDescent="0.35">
      <c r="A19" s="5"/>
      <c r="H19" s="36"/>
      <c r="I19" s="37"/>
      <c r="J19" s="37"/>
      <c r="K19" s="37"/>
      <c r="L19" s="37"/>
      <c r="M19" s="18"/>
      <c r="N19" s="7"/>
      <c r="P19" s="5"/>
      <c r="AA19" s="7"/>
      <c r="AC19" s="5"/>
      <c r="AM19" s="7"/>
    </row>
    <row r="20" spans="1:39" ht="33.75" x14ac:dyDescent="0.5">
      <c r="A20" s="5"/>
      <c r="B20" s="8" t="s">
        <v>22</v>
      </c>
      <c r="H20" s="36"/>
      <c r="I20" s="37"/>
      <c r="J20" s="37"/>
      <c r="K20" s="37"/>
      <c r="L20" s="37"/>
      <c r="M20" s="37"/>
      <c r="N20" s="7"/>
      <c r="P20" s="5"/>
      <c r="AA20" s="7"/>
      <c r="AC20" s="5"/>
      <c r="AM20" s="7"/>
    </row>
    <row r="21" spans="1:39" ht="15.75" x14ac:dyDescent="0.25">
      <c r="A21" s="5"/>
      <c r="F21" s="38"/>
      <c r="N21" s="7"/>
      <c r="P21" s="5"/>
      <c r="S21" s="39"/>
      <c r="AA21" s="7"/>
      <c r="AC21" s="5"/>
      <c r="AM21" s="7"/>
    </row>
    <row r="22" spans="1:39" ht="28.5" customHeight="1" x14ac:dyDescent="0.4">
      <c r="A22" s="5"/>
      <c r="B22" s="27" t="s">
        <v>23</v>
      </c>
      <c r="I22" s="37"/>
      <c r="J22" s="37"/>
      <c r="K22" s="37"/>
      <c r="L22" s="37"/>
      <c r="M22" s="37"/>
      <c r="N22" s="7"/>
      <c r="P22" s="5"/>
      <c r="AA22" s="7"/>
      <c r="AC22" s="5"/>
      <c r="AM22" s="7"/>
    </row>
    <row r="23" spans="1:39" ht="27.75" x14ac:dyDescent="0.4">
      <c r="A23" s="5"/>
      <c r="B23" s="27" t="s">
        <v>24</v>
      </c>
      <c r="N23" s="7"/>
      <c r="P23" s="5"/>
      <c r="AA23" s="7"/>
      <c r="AC23" s="210"/>
      <c r="AD23" s="211"/>
      <c r="AE23" s="211"/>
      <c r="AF23" s="211"/>
      <c r="AG23" s="211"/>
      <c r="AH23" s="211"/>
      <c r="AI23" s="211"/>
      <c r="AJ23" s="211"/>
      <c r="AK23" s="211"/>
      <c r="AL23" s="211"/>
      <c r="AM23" s="212"/>
    </row>
    <row r="24" spans="1:39" ht="27" x14ac:dyDescent="0.35">
      <c r="A24" s="5"/>
      <c r="B24" s="27"/>
      <c r="N24" s="7"/>
      <c r="P24" s="5"/>
      <c r="AA24" s="7"/>
      <c r="AC24" s="5"/>
      <c r="AM24" s="7"/>
    </row>
    <row r="25" spans="1:39" ht="26.25" customHeight="1" x14ac:dyDescent="0.35">
      <c r="A25" s="5"/>
      <c r="B25" s="27" t="s">
        <v>25</v>
      </c>
      <c r="N25" s="7"/>
      <c r="P25" s="5"/>
      <c r="S25" s="40"/>
      <c r="AA25" s="7"/>
      <c r="AC25" s="5"/>
      <c r="AM25" s="7"/>
    </row>
    <row r="26" spans="1:39" ht="33.75" x14ac:dyDescent="0.5">
      <c r="A26" s="5"/>
      <c r="B26" s="27"/>
      <c r="N26" s="7"/>
      <c r="P26" s="5"/>
      <c r="S26" s="41"/>
      <c r="T26" s="42"/>
      <c r="AA26" s="7"/>
      <c r="AC26" s="5"/>
      <c r="AD26" s="8" t="s">
        <v>26</v>
      </c>
      <c r="AM26" s="7"/>
    </row>
    <row r="27" spans="1:39" ht="33.75" x14ac:dyDescent="0.5">
      <c r="A27" s="5"/>
      <c r="B27" s="43" t="s">
        <v>27</v>
      </c>
      <c r="N27" s="7"/>
      <c r="P27" s="5"/>
      <c r="R27" s="40"/>
      <c r="S27" s="41"/>
      <c r="T27" s="44"/>
      <c r="AA27" s="7"/>
      <c r="AC27" s="5"/>
      <c r="AD27" s="8"/>
      <c r="AM27" s="7"/>
    </row>
    <row r="28" spans="1:39" ht="32.25" customHeight="1" x14ac:dyDescent="0.4">
      <c r="A28" s="5"/>
      <c r="B28" s="43"/>
      <c r="E28" s="45" t="s">
        <v>28</v>
      </c>
      <c r="F28" s="46" t="s">
        <v>29</v>
      </c>
      <c r="G28" s="47" t="s">
        <v>30</v>
      </c>
      <c r="I28" s="48"/>
      <c r="J28" s="48"/>
      <c r="K28" s="48"/>
      <c r="L28" s="48"/>
      <c r="N28" s="7"/>
      <c r="P28" s="5"/>
      <c r="R28" s="40"/>
      <c r="S28" s="41"/>
      <c r="T28" s="44"/>
      <c r="AA28" s="7"/>
      <c r="AC28" s="5"/>
      <c r="AD28" s="27" t="s">
        <v>31</v>
      </c>
      <c r="AM28" s="7"/>
    </row>
    <row r="29" spans="1:39" ht="27.75" x14ac:dyDescent="0.4">
      <c r="A29" s="49"/>
      <c r="B29" s="50"/>
      <c r="C29" s="50" t="s">
        <v>32</v>
      </c>
      <c r="E29" s="45" t="s">
        <v>33</v>
      </c>
      <c r="F29" s="51">
        <v>1.25</v>
      </c>
      <c r="G29" s="52" t="s">
        <v>34</v>
      </c>
      <c r="M29" s="53"/>
      <c r="N29" s="7"/>
      <c r="P29" s="5"/>
      <c r="AA29" s="7"/>
      <c r="AC29" s="5"/>
      <c r="AD29" s="27" t="s">
        <v>35</v>
      </c>
      <c r="AJ29" s="27"/>
      <c r="AM29" s="7"/>
    </row>
    <row r="30" spans="1:39" ht="27.75" x14ac:dyDescent="0.35">
      <c r="A30" s="49"/>
      <c r="B30" s="27"/>
      <c r="C30" s="50" t="s">
        <v>36</v>
      </c>
      <c r="E30" s="45" t="s">
        <v>33</v>
      </c>
      <c r="F30" s="51">
        <v>0.1</v>
      </c>
      <c r="G30" s="52" t="s">
        <v>37</v>
      </c>
      <c r="M30" s="54"/>
      <c r="N30" s="7"/>
      <c r="P30" s="55" t="s">
        <v>38</v>
      </c>
      <c r="AA30" s="56"/>
      <c r="AC30" s="5"/>
      <c r="AM30" s="7"/>
    </row>
    <row r="31" spans="1:39" ht="27.75" x14ac:dyDescent="0.4">
      <c r="A31" s="49"/>
      <c r="B31" s="50"/>
      <c r="I31" s="57"/>
      <c r="K31" s="57"/>
      <c r="L31" s="57"/>
      <c r="M31" s="54"/>
      <c r="N31" s="58"/>
      <c r="P31" s="5"/>
      <c r="AA31" s="7"/>
      <c r="AC31" s="5"/>
      <c r="AD31" s="27" t="s">
        <v>39</v>
      </c>
      <c r="AM31" s="7"/>
    </row>
    <row r="32" spans="1:39" ht="27.75" x14ac:dyDescent="0.4">
      <c r="A32" s="49"/>
      <c r="B32" s="15" t="s">
        <v>40</v>
      </c>
      <c r="J32" s="57"/>
      <c r="K32" s="57"/>
      <c r="L32" s="59"/>
      <c r="M32" s="10"/>
      <c r="N32" s="7"/>
      <c r="P32" s="5"/>
      <c r="Q32" s="27"/>
      <c r="R32" s="40"/>
      <c r="S32" s="40"/>
      <c r="T32" s="40"/>
      <c r="U32" s="40"/>
      <c r="V32" s="40"/>
      <c r="W32" s="40"/>
      <c r="X32" s="40"/>
      <c r="Y32" s="40"/>
      <c r="Z32" s="40"/>
      <c r="AA32" s="7"/>
      <c r="AC32" s="5"/>
      <c r="AD32" s="27" t="s">
        <v>41</v>
      </c>
      <c r="AM32" s="7"/>
    </row>
    <row r="33" spans="1:45" ht="27.75" x14ac:dyDescent="0.35">
      <c r="A33" s="49"/>
      <c r="B33" s="15" t="s">
        <v>42</v>
      </c>
      <c r="H33" s="57"/>
      <c r="J33" s="57"/>
      <c r="K33" s="57"/>
      <c r="L33" s="57"/>
      <c r="M33" s="54"/>
      <c r="N33" s="7"/>
      <c r="P33" s="5"/>
      <c r="AA33" s="7"/>
      <c r="AC33" s="5"/>
      <c r="AD33" s="27" t="s">
        <v>43</v>
      </c>
      <c r="AM33" s="7"/>
    </row>
    <row r="34" spans="1:45" ht="28.5" thickBot="1" x14ac:dyDescent="0.45">
      <c r="A34" s="49"/>
      <c r="B34" s="43"/>
      <c r="N34" s="7"/>
      <c r="P34" s="5"/>
      <c r="AA34" s="7"/>
      <c r="AC34" s="5"/>
      <c r="AH34" s="60" t="s">
        <v>44</v>
      </c>
      <c r="AI34" s="60" t="s">
        <v>45</v>
      </c>
      <c r="AJ34" s="60" t="s">
        <v>46</v>
      </c>
      <c r="AM34" s="7"/>
    </row>
    <row r="35" spans="1:45" ht="28.5" thickTop="1" x14ac:dyDescent="0.4">
      <c r="A35" s="206" t="s">
        <v>47</v>
      </c>
      <c r="B35" s="213"/>
      <c r="C35" s="207"/>
      <c r="D35" s="61" t="s">
        <v>48</v>
      </c>
      <c r="E35" s="62"/>
      <c r="F35" s="62"/>
      <c r="G35" s="62"/>
      <c r="H35" s="63"/>
      <c r="I35" s="63"/>
      <c r="J35" s="63"/>
      <c r="K35" s="63"/>
      <c r="L35" s="63"/>
      <c r="M35" s="63"/>
      <c r="N35" s="64"/>
      <c r="P35" s="5"/>
      <c r="AA35" s="7"/>
      <c r="AC35" s="5"/>
      <c r="AE35" s="27"/>
      <c r="AF35" s="27"/>
      <c r="AG35" s="27"/>
      <c r="AH35" s="60" t="s">
        <v>49</v>
      </c>
      <c r="AI35" s="60" t="s">
        <v>49</v>
      </c>
      <c r="AJ35" s="60" t="s">
        <v>49</v>
      </c>
      <c r="AM35" s="7"/>
    </row>
    <row r="36" spans="1:45" ht="28.5" thickBot="1" x14ac:dyDescent="0.4">
      <c r="A36" s="208"/>
      <c r="B36" s="214"/>
      <c r="C36" s="209"/>
      <c r="D36" s="65" t="s">
        <v>50</v>
      </c>
      <c r="E36" s="66"/>
      <c r="F36" s="66"/>
      <c r="G36" s="66"/>
      <c r="H36" s="67"/>
      <c r="I36" s="67"/>
      <c r="J36" s="67"/>
      <c r="K36" s="67"/>
      <c r="L36" s="67"/>
      <c r="M36" s="67"/>
      <c r="N36" s="68"/>
      <c r="P36" s="5"/>
      <c r="R36" s="69"/>
      <c r="S36" s="39"/>
      <c r="AA36" s="7"/>
      <c r="AC36" s="5"/>
      <c r="AE36" s="27" t="s">
        <v>51</v>
      </c>
      <c r="AF36" s="27"/>
      <c r="AG36" s="27"/>
      <c r="AH36" s="70">
        <f>'[1]Revenue Base Data  DO NOT PRINT'!J75</f>
        <v>385108</v>
      </c>
      <c r="AI36" s="70">
        <f>'[1]Revenue Base Data  DO NOT PRINT'!K75</f>
        <v>345493.36</v>
      </c>
      <c r="AJ36" s="70">
        <f>'[1]Revenue Base Data  DO NOT PRINT'!L75</f>
        <v>-39614.640000000014</v>
      </c>
      <c r="AM36" s="7"/>
      <c r="AP36" s="27"/>
    </row>
    <row r="37" spans="1:45" ht="28.5" thickTop="1" x14ac:dyDescent="0.4">
      <c r="A37" s="49"/>
      <c r="N37" s="58"/>
      <c r="P37" s="5"/>
      <c r="Q37" s="27" t="s">
        <v>52</v>
      </c>
      <c r="AA37" s="7"/>
      <c r="AC37" s="5"/>
      <c r="AE37" s="27" t="s">
        <v>53</v>
      </c>
      <c r="AF37" s="27"/>
      <c r="AG37" s="27"/>
      <c r="AH37" s="70">
        <f>'[1]Revenue Base Data  DO NOT PRINT'!J76</f>
        <v>158250</v>
      </c>
      <c r="AI37" s="70">
        <f>'[1]Revenue Base Data  DO NOT PRINT'!K76</f>
        <v>137031.69</v>
      </c>
      <c r="AJ37" s="70">
        <f>'[1]Revenue Base Data  DO NOT PRINT'!L76</f>
        <v>-21218.309999999998</v>
      </c>
      <c r="AK37" s="71"/>
      <c r="AM37" s="7"/>
      <c r="AP37" s="27"/>
      <c r="AQ37" s="27"/>
      <c r="AR37" s="27"/>
      <c r="AS37" s="72"/>
    </row>
    <row r="38" spans="1:45" ht="33.75" x14ac:dyDescent="0.4">
      <c r="A38" s="49"/>
      <c r="B38" s="6" t="s">
        <v>54</v>
      </c>
      <c r="C38" s="50"/>
      <c r="D38" s="73"/>
      <c r="E38" s="45"/>
      <c r="F38" s="51"/>
      <c r="G38" s="52"/>
      <c r="H38" s="57"/>
      <c r="M38" s="54"/>
      <c r="N38" s="58"/>
      <c r="P38" s="5"/>
      <c r="Q38" s="27"/>
      <c r="AA38" s="7"/>
      <c r="AC38" s="5"/>
      <c r="AE38" s="74" t="s">
        <v>55</v>
      </c>
      <c r="AF38" s="74"/>
      <c r="AG38" s="74"/>
      <c r="AH38" s="75">
        <f>'[1]Revenue Base Data  DO NOT PRINT'!J77</f>
        <v>37500</v>
      </c>
      <c r="AI38" s="75">
        <f>'[1]Revenue Base Data  DO NOT PRINT'!K77</f>
        <v>32500</v>
      </c>
      <c r="AJ38" s="75">
        <f>'[1]Revenue Base Data  DO NOT PRINT'!L77</f>
        <v>-5000</v>
      </c>
      <c r="AK38" s="76"/>
      <c r="AL38" s="27"/>
      <c r="AM38" s="77"/>
      <c r="AP38" s="27"/>
      <c r="AQ38" s="15"/>
      <c r="AR38" s="27"/>
      <c r="AS38" s="78"/>
    </row>
    <row r="39" spans="1:45" ht="27.75" x14ac:dyDescent="0.4">
      <c r="A39" s="49"/>
      <c r="B39" s="43"/>
      <c r="C39" s="50"/>
      <c r="D39" s="73"/>
      <c r="E39" s="45"/>
      <c r="F39" s="51"/>
      <c r="G39" s="52"/>
      <c r="H39" s="57"/>
      <c r="M39" s="54"/>
      <c r="N39" s="58"/>
      <c r="P39" s="5"/>
      <c r="Q39" s="27" t="s">
        <v>56</v>
      </c>
      <c r="AA39" s="7"/>
      <c r="AC39" s="5"/>
      <c r="AE39" s="19" t="s">
        <v>57</v>
      </c>
      <c r="AF39" s="27"/>
      <c r="AG39" s="27"/>
      <c r="AH39" s="70">
        <f>'[1]Revenue Base Data  DO NOT PRINT'!J78</f>
        <v>100000</v>
      </c>
      <c r="AI39" s="70">
        <f>'[1]Revenue Base Data  DO NOT PRINT'!K78</f>
        <v>30000</v>
      </c>
      <c r="AJ39" s="70">
        <f>'[1]Revenue Base Data  DO NOT PRINT'!L78</f>
        <v>-70000</v>
      </c>
      <c r="AK39" s="79"/>
      <c r="AL39" s="43"/>
      <c r="AM39" s="77"/>
      <c r="AQ39" s="15"/>
      <c r="AR39" s="27"/>
      <c r="AS39" s="78"/>
    </row>
    <row r="40" spans="1:45" ht="27.75" x14ac:dyDescent="0.4">
      <c r="A40" s="49"/>
      <c r="B40" s="15" t="s">
        <v>58</v>
      </c>
      <c r="C40" s="50"/>
      <c r="D40" s="73"/>
      <c r="E40" s="45"/>
      <c r="F40" s="51"/>
      <c r="G40" s="52"/>
      <c r="H40" s="57"/>
      <c r="M40" s="54"/>
      <c r="N40" s="58"/>
      <c r="P40" s="5"/>
      <c r="Q40" s="27" t="s">
        <v>59</v>
      </c>
      <c r="S40" s="40"/>
      <c r="AA40" s="7"/>
      <c r="AC40" s="5"/>
      <c r="AD40" s="40"/>
      <c r="AE40" s="27" t="s">
        <v>60</v>
      </c>
      <c r="AF40" s="27"/>
      <c r="AG40" s="27"/>
      <c r="AH40" s="80">
        <f>'[1]Revenue Base Data  DO NOT PRINT'!J79</f>
        <v>49500</v>
      </c>
      <c r="AI40" s="80">
        <f>'[1]Revenue Base Data  DO NOT PRINT'!K79</f>
        <v>49500</v>
      </c>
      <c r="AJ40" s="80">
        <f>'[1]Revenue Base Data  DO NOT PRINT'!L79</f>
        <v>0</v>
      </c>
      <c r="AK40" s="81"/>
      <c r="AL40" s="82"/>
      <c r="AM40" s="77"/>
      <c r="AO40" s="83"/>
      <c r="AQ40" s="15"/>
      <c r="AR40" s="27"/>
      <c r="AS40" s="78"/>
    </row>
    <row r="41" spans="1:45" ht="28.5" thickBot="1" x14ac:dyDescent="0.45">
      <c r="A41" s="49"/>
      <c r="B41" s="74" t="s">
        <v>61</v>
      </c>
      <c r="H41" s="57"/>
      <c r="I41" s="57"/>
      <c r="J41" s="57"/>
      <c r="K41" s="57"/>
      <c r="L41" s="59"/>
      <c r="M41" s="54"/>
      <c r="N41" s="58"/>
      <c r="P41" s="5"/>
      <c r="AA41" s="7"/>
      <c r="AC41" s="5"/>
      <c r="AE41" s="84" t="s">
        <v>62</v>
      </c>
      <c r="AF41" s="84"/>
      <c r="AG41" s="27"/>
      <c r="AH41" s="85">
        <f>'[1]Revenue Base Data  DO NOT PRINT'!J80</f>
        <v>730358</v>
      </c>
      <c r="AI41" s="85">
        <f>'[1]Revenue Base Data  DO NOT PRINT'!K80</f>
        <v>594525.05000000005</v>
      </c>
      <c r="AJ41" s="85">
        <f>'[1]Revenue Base Data  DO NOT PRINT'!L80</f>
        <v>-135832.95000000001</v>
      </c>
      <c r="AK41" s="81"/>
      <c r="AL41" s="27"/>
      <c r="AM41" s="77"/>
      <c r="AO41" s="83"/>
      <c r="AQ41" s="15"/>
      <c r="AR41" s="27"/>
      <c r="AS41" s="78"/>
    </row>
    <row r="42" spans="1:45" ht="28.5" thickTop="1" x14ac:dyDescent="0.4">
      <c r="A42" s="49"/>
      <c r="B42" s="27" t="s">
        <v>63</v>
      </c>
      <c r="N42" s="7"/>
      <c r="P42" s="5"/>
      <c r="Q42" s="86" t="s">
        <v>64</v>
      </c>
      <c r="S42" s="40"/>
      <c r="AA42" s="7"/>
      <c r="AC42" s="5"/>
      <c r="AK42" s="81"/>
      <c r="AL42" s="27"/>
      <c r="AM42" s="77"/>
      <c r="AO42" s="57"/>
      <c r="AQ42" s="15"/>
      <c r="AR42" s="27"/>
      <c r="AS42" s="78"/>
    </row>
    <row r="43" spans="1:45" ht="27.75" x14ac:dyDescent="0.4">
      <c r="A43" s="49"/>
      <c r="N43" s="7"/>
      <c r="P43" s="5"/>
      <c r="AA43" s="7"/>
      <c r="AC43" s="5"/>
      <c r="AD43" s="27" t="s">
        <v>65</v>
      </c>
      <c r="AK43" s="81"/>
      <c r="AL43" s="27"/>
      <c r="AM43" s="77"/>
      <c r="AQ43" s="15"/>
      <c r="AR43" s="27"/>
      <c r="AS43" s="87"/>
    </row>
    <row r="44" spans="1:45" ht="28.5" customHeight="1" thickBot="1" x14ac:dyDescent="0.45">
      <c r="A44" s="49"/>
      <c r="B44" s="15" t="s">
        <v>66</v>
      </c>
      <c r="N44" s="7"/>
      <c r="P44" s="5"/>
      <c r="Q44" s="86" t="s">
        <v>67</v>
      </c>
      <c r="S44" s="88"/>
      <c r="AA44" s="7"/>
      <c r="AC44" s="5"/>
      <c r="AK44" s="81"/>
      <c r="AL44" s="27"/>
      <c r="AM44" s="77"/>
    </row>
    <row r="45" spans="1:45" ht="28.5" thickTop="1" x14ac:dyDescent="0.4">
      <c r="A45" s="49"/>
      <c r="B45" s="15" t="s">
        <v>68</v>
      </c>
      <c r="N45" s="7"/>
      <c r="P45" s="5"/>
      <c r="AA45" s="7"/>
      <c r="AC45" s="215" t="s">
        <v>69</v>
      </c>
      <c r="AD45" s="216"/>
      <c r="AE45" s="219" t="s">
        <v>70</v>
      </c>
      <c r="AF45" s="220"/>
      <c r="AG45" s="220"/>
      <c r="AH45" s="220"/>
      <c r="AI45" s="220"/>
      <c r="AJ45" s="220"/>
      <c r="AK45" s="220"/>
      <c r="AL45" s="220"/>
      <c r="AM45" s="221"/>
      <c r="AO45" s="57"/>
    </row>
    <row r="46" spans="1:45" ht="28.5" thickBot="1" x14ac:dyDescent="0.45">
      <c r="A46" s="49"/>
      <c r="B46" s="89"/>
      <c r="N46" s="7"/>
      <c r="P46" s="5"/>
      <c r="Q46" s="86" t="s">
        <v>71</v>
      </c>
      <c r="V46" s="88"/>
      <c r="AA46" s="7"/>
      <c r="AC46" s="217"/>
      <c r="AD46" s="218"/>
      <c r="AE46" s="222"/>
      <c r="AF46" s="223"/>
      <c r="AG46" s="223"/>
      <c r="AH46" s="223"/>
      <c r="AI46" s="223"/>
      <c r="AJ46" s="223"/>
      <c r="AK46" s="223"/>
      <c r="AL46" s="223"/>
      <c r="AM46" s="224"/>
      <c r="AO46" s="83"/>
    </row>
    <row r="47" spans="1:45" ht="32.25" customHeight="1" thickTop="1" thickBot="1" x14ac:dyDescent="0.45">
      <c r="A47" s="49"/>
      <c r="B47" s="89" t="s">
        <v>72</v>
      </c>
      <c r="N47" s="7"/>
      <c r="P47" s="5"/>
      <c r="AA47" s="7"/>
      <c r="AC47" s="5"/>
      <c r="AE47" s="15"/>
      <c r="AF47" s="27"/>
      <c r="AG47" s="27"/>
      <c r="AH47" s="90"/>
      <c r="AI47" s="27"/>
      <c r="AJ47" s="91"/>
      <c r="AK47" s="91"/>
      <c r="AL47" s="27"/>
      <c r="AM47" s="77"/>
      <c r="AO47" s="83"/>
    </row>
    <row r="48" spans="1:45" ht="34.5" thickTop="1" x14ac:dyDescent="0.5">
      <c r="A48" s="49"/>
      <c r="B48" s="27" t="s">
        <v>73</v>
      </c>
      <c r="N48" s="7"/>
      <c r="P48" s="225" t="s">
        <v>69</v>
      </c>
      <c r="Q48" s="226"/>
      <c r="R48" s="92" t="s">
        <v>74</v>
      </c>
      <c r="S48" s="63"/>
      <c r="T48" s="63"/>
      <c r="U48" s="63"/>
      <c r="V48" s="63"/>
      <c r="W48" s="63"/>
      <c r="X48" s="63"/>
      <c r="Y48" s="63"/>
      <c r="Z48" s="63"/>
      <c r="AA48" s="93"/>
      <c r="AC48" s="5"/>
      <c r="AD48" s="8" t="s">
        <v>75</v>
      </c>
      <c r="AE48" s="15"/>
      <c r="AF48" s="27"/>
      <c r="AG48" s="27"/>
      <c r="AH48" s="90"/>
      <c r="AI48" s="27"/>
      <c r="AJ48" s="91"/>
      <c r="AK48" s="91"/>
      <c r="AL48" s="27"/>
      <c r="AM48" s="77"/>
      <c r="AO48" s="94"/>
    </row>
    <row r="49" spans="1:41" ht="36" thickBot="1" x14ac:dyDescent="0.55000000000000004">
      <c r="A49" s="49"/>
      <c r="B49" s="27" t="s">
        <v>76</v>
      </c>
      <c r="N49" s="7"/>
      <c r="P49" s="227"/>
      <c r="Q49" s="228"/>
      <c r="R49" s="95" t="s">
        <v>77</v>
      </c>
      <c r="S49" s="67"/>
      <c r="T49" s="67"/>
      <c r="U49" s="67"/>
      <c r="V49" s="67"/>
      <c r="W49" s="67"/>
      <c r="X49" s="67"/>
      <c r="Y49" s="67"/>
      <c r="Z49" s="67"/>
      <c r="AA49" s="96"/>
      <c r="AC49" s="5"/>
      <c r="AD49" s="97"/>
      <c r="AI49" s="27"/>
      <c r="AJ49" s="81"/>
      <c r="AK49" s="81"/>
      <c r="AL49" s="27"/>
      <c r="AM49" s="77"/>
      <c r="AO49" s="83"/>
    </row>
    <row r="50" spans="1:41" ht="30.75" customHeight="1" thickTop="1" thickBot="1" x14ac:dyDescent="0.45">
      <c r="A50" s="49"/>
      <c r="N50" s="7"/>
      <c r="P50" s="5"/>
      <c r="AA50" s="7"/>
      <c r="AC50" s="5"/>
      <c r="AD50" s="27" t="s">
        <v>78</v>
      </c>
      <c r="AE50" s="27"/>
      <c r="AF50" s="27"/>
      <c r="AG50" s="27"/>
      <c r="AH50" s="98"/>
      <c r="AI50" s="27"/>
      <c r="AJ50" s="27"/>
      <c r="AK50" s="27"/>
      <c r="AL50" s="27"/>
      <c r="AM50" s="77"/>
      <c r="AO50" s="57"/>
    </row>
    <row r="51" spans="1:41" ht="34.5" thickTop="1" x14ac:dyDescent="0.5">
      <c r="A51" s="206" t="s">
        <v>47</v>
      </c>
      <c r="B51" s="213"/>
      <c r="C51" s="207"/>
      <c r="D51" s="61" t="s">
        <v>79</v>
      </c>
      <c r="E51" s="62"/>
      <c r="F51" s="62"/>
      <c r="G51" s="62"/>
      <c r="H51" s="63"/>
      <c r="I51" s="63"/>
      <c r="J51" s="63"/>
      <c r="K51" s="63"/>
      <c r="L51" s="63"/>
      <c r="M51" s="63"/>
      <c r="N51" s="64"/>
      <c r="P51" s="5"/>
      <c r="Q51" s="8" t="s">
        <v>80</v>
      </c>
      <c r="X51" s="229" t="s">
        <v>81</v>
      </c>
      <c r="Y51" s="229"/>
      <c r="Z51" s="229"/>
      <c r="AA51" s="230"/>
      <c r="AC51" s="5"/>
      <c r="AD51" s="27" t="s">
        <v>82</v>
      </c>
      <c r="AH51" s="98"/>
      <c r="AI51" s="27"/>
      <c r="AM51" s="77"/>
    </row>
    <row r="52" spans="1:41" ht="36" thickBot="1" x14ac:dyDescent="0.55000000000000004">
      <c r="A52" s="208"/>
      <c r="B52" s="214"/>
      <c r="C52" s="209"/>
      <c r="D52" s="65" t="s">
        <v>83</v>
      </c>
      <c r="E52" s="66"/>
      <c r="F52" s="66"/>
      <c r="G52" s="66"/>
      <c r="H52" s="67"/>
      <c r="I52" s="67"/>
      <c r="J52" s="67"/>
      <c r="K52" s="67"/>
      <c r="L52" s="67"/>
      <c r="M52" s="67"/>
      <c r="N52" s="68"/>
      <c r="P52" s="5"/>
      <c r="Q52" s="99"/>
      <c r="AA52" s="7"/>
      <c r="AC52" s="5"/>
      <c r="AD52" s="27" t="s">
        <v>84</v>
      </c>
      <c r="AH52" s="98"/>
      <c r="AM52" s="77"/>
    </row>
    <row r="53" spans="1:41" ht="34.5" thickTop="1" x14ac:dyDescent="0.5">
      <c r="A53" s="5"/>
      <c r="B53" s="8" t="s">
        <v>19</v>
      </c>
      <c r="N53" s="7"/>
      <c r="P53" s="5"/>
      <c r="AA53" s="7"/>
      <c r="AC53" s="5"/>
      <c r="AD53" s="27"/>
      <c r="AM53" s="77"/>
    </row>
    <row r="54" spans="1:41" ht="27.75" x14ac:dyDescent="0.4">
      <c r="A54" s="5"/>
      <c r="N54" s="7"/>
      <c r="P54" s="5"/>
      <c r="AA54" s="7"/>
      <c r="AC54" s="5"/>
      <c r="AD54" s="27" t="s">
        <v>85</v>
      </c>
      <c r="AM54" s="77"/>
    </row>
    <row r="55" spans="1:41" ht="36" thickBot="1" x14ac:dyDescent="0.55000000000000004">
      <c r="A55" s="5"/>
      <c r="B55" s="100"/>
      <c r="N55" s="7"/>
      <c r="P55" s="5"/>
      <c r="Q55" s="99"/>
      <c r="AA55" s="7"/>
      <c r="AC55" s="5"/>
      <c r="AM55" s="77"/>
    </row>
    <row r="56" spans="1:41" ht="31.5" customHeight="1" thickTop="1" x14ac:dyDescent="0.5">
      <c r="A56" s="5"/>
      <c r="N56" s="7"/>
      <c r="P56" s="5"/>
      <c r="Q56" s="8"/>
      <c r="S56" s="40"/>
      <c r="Y56" s="101"/>
      <c r="Z56" s="102"/>
      <c r="AA56" s="7"/>
      <c r="AC56" s="225" t="s">
        <v>69</v>
      </c>
      <c r="AD56" s="226"/>
      <c r="AE56" s="219" t="s">
        <v>86</v>
      </c>
      <c r="AF56" s="220"/>
      <c r="AG56" s="220"/>
      <c r="AH56" s="220"/>
      <c r="AI56" s="220"/>
      <c r="AJ56" s="220"/>
      <c r="AK56" s="220"/>
      <c r="AL56" s="220"/>
      <c r="AM56" s="221"/>
    </row>
    <row r="57" spans="1:41" ht="30" customHeight="1" thickBot="1" x14ac:dyDescent="0.3">
      <c r="A57" s="5"/>
      <c r="N57" s="7"/>
      <c r="P57" s="5"/>
      <c r="S57" s="40"/>
      <c r="Y57" s="101"/>
      <c r="Z57" s="102"/>
      <c r="AA57" s="7"/>
      <c r="AC57" s="227"/>
      <c r="AD57" s="228"/>
      <c r="AE57" s="222"/>
      <c r="AF57" s="223"/>
      <c r="AG57" s="223"/>
      <c r="AH57" s="223"/>
      <c r="AI57" s="223"/>
      <c r="AJ57" s="223"/>
      <c r="AK57" s="223"/>
      <c r="AL57" s="223"/>
      <c r="AM57" s="224"/>
    </row>
    <row r="58" spans="1:41" ht="30.75" thickTop="1" x14ac:dyDescent="0.4">
      <c r="A58" s="5"/>
      <c r="N58" s="7"/>
      <c r="P58" s="5"/>
      <c r="Q58" s="103"/>
      <c r="AA58" s="7"/>
      <c r="AC58" s="5"/>
      <c r="AE58" s="40"/>
      <c r="AJ58" s="104"/>
      <c r="AM58" s="7"/>
    </row>
    <row r="59" spans="1:41" ht="33.75" customHeight="1" x14ac:dyDescent="0.5">
      <c r="A59" s="5"/>
      <c r="N59" s="7"/>
      <c r="P59" s="5"/>
      <c r="AA59" s="7"/>
      <c r="AC59" s="5"/>
      <c r="AD59" s="8" t="s">
        <v>87</v>
      </c>
      <c r="AE59" s="102"/>
      <c r="AJ59" s="105"/>
      <c r="AM59" s="7"/>
    </row>
    <row r="60" spans="1:41" ht="32.25" customHeight="1" x14ac:dyDescent="0.25">
      <c r="A60" s="5"/>
      <c r="N60" s="7"/>
      <c r="P60" s="5"/>
      <c r="AA60" s="7"/>
      <c r="AC60" s="5"/>
      <c r="AD60" s="38"/>
      <c r="AE60" s="102"/>
      <c r="AJ60" s="105"/>
      <c r="AM60" s="7"/>
    </row>
    <row r="61" spans="1:41" ht="27" customHeight="1" x14ac:dyDescent="0.35">
      <c r="A61" s="5"/>
      <c r="N61" s="7"/>
      <c r="P61" s="5"/>
      <c r="AA61" s="7"/>
      <c r="AC61" s="5"/>
      <c r="AD61" s="106" t="s">
        <v>88</v>
      </c>
      <c r="AE61" s="38"/>
      <c r="AJ61" s="107"/>
      <c r="AM61" s="7"/>
    </row>
    <row r="62" spans="1:41" ht="33" customHeight="1" x14ac:dyDescent="0.35">
      <c r="A62" s="5"/>
      <c r="N62" s="7"/>
      <c r="P62" s="5"/>
      <c r="AA62" s="7"/>
      <c r="AC62" s="5"/>
      <c r="AD62" s="106" t="s">
        <v>89</v>
      </c>
      <c r="AE62" s="102"/>
      <c r="AJ62" s="105"/>
      <c r="AM62" s="7"/>
    </row>
    <row r="63" spans="1:41" ht="15.75" x14ac:dyDescent="0.25">
      <c r="A63" s="5"/>
      <c r="N63" s="7"/>
      <c r="P63" s="5"/>
      <c r="AA63" s="7"/>
      <c r="AC63" s="5"/>
      <c r="AE63" s="102"/>
      <c r="AJ63" s="105"/>
      <c r="AM63" s="7"/>
    </row>
    <row r="64" spans="1:41" ht="27.75" x14ac:dyDescent="0.4">
      <c r="A64" s="5"/>
      <c r="N64" s="7"/>
      <c r="P64" s="5"/>
      <c r="AA64" s="7"/>
      <c r="AC64" s="5"/>
      <c r="AD64" s="15" t="s">
        <v>90</v>
      </c>
      <c r="AE64" s="108"/>
      <c r="AF64" s="108"/>
      <c r="AG64" s="109"/>
      <c r="AH64" s="110"/>
      <c r="AI64" s="111"/>
      <c r="AJ64" s="111"/>
      <c r="AM64" s="7"/>
    </row>
    <row r="65" spans="1:40" ht="27" x14ac:dyDescent="0.35">
      <c r="A65" s="5"/>
      <c r="N65" s="7"/>
      <c r="P65" s="5"/>
      <c r="AA65" s="7"/>
      <c r="AC65" s="5"/>
      <c r="AD65" s="15"/>
      <c r="AE65" s="112"/>
      <c r="AM65" s="7"/>
    </row>
    <row r="66" spans="1:40" ht="27" customHeight="1" x14ac:dyDescent="0.35">
      <c r="A66" s="5"/>
      <c r="N66" s="7"/>
      <c r="P66" s="5"/>
      <c r="AA66" s="7"/>
      <c r="AC66" s="5"/>
      <c r="AF66" s="112"/>
      <c r="AG66" s="113"/>
      <c r="AI66" s="113" t="s">
        <v>91</v>
      </c>
      <c r="AK66" s="111"/>
      <c r="AM66" s="7"/>
    </row>
    <row r="67" spans="1:40" ht="27" customHeight="1" x14ac:dyDescent="0.35">
      <c r="A67" s="5"/>
      <c r="N67" s="7"/>
      <c r="P67" s="5"/>
      <c r="AA67" s="7"/>
      <c r="AC67" s="5"/>
      <c r="AD67" s="27"/>
      <c r="AF67" s="15" t="s">
        <v>92</v>
      </c>
      <c r="AI67" s="114">
        <f>(57*4)*1000</f>
        <v>228000</v>
      </c>
      <c r="AL67" s="111"/>
      <c r="AM67" s="7"/>
    </row>
    <row r="68" spans="1:40" ht="27" customHeight="1" x14ac:dyDescent="0.35">
      <c r="A68" s="5"/>
      <c r="N68" s="7"/>
      <c r="P68" s="5"/>
      <c r="AA68" s="7"/>
      <c r="AC68" s="5"/>
      <c r="AD68" s="27"/>
      <c r="AF68" s="15" t="s">
        <v>93</v>
      </c>
      <c r="AI68" s="114">
        <f>(45+7+7+13)*1000</f>
        <v>72000</v>
      </c>
      <c r="AJ68" s="111"/>
      <c r="AM68" s="7"/>
    </row>
    <row r="69" spans="1:40" ht="27" x14ac:dyDescent="0.35">
      <c r="A69" s="5"/>
      <c r="N69" s="7"/>
      <c r="P69" s="5"/>
      <c r="AA69" s="7"/>
      <c r="AC69" s="5"/>
      <c r="AD69" s="106"/>
      <c r="AF69" s="15" t="s">
        <v>94</v>
      </c>
      <c r="AG69" s="15"/>
      <c r="AI69" s="114">
        <v>20000</v>
      </c>
      <c r="AK69" s="27"/>
      <c r="AM69" s="115"/>
    </row>
    <row r="70" spans="1:40" ht="27" x14ac:dyDescent="0.35">
      <c r="A70" s="5"/>
      <c r="N70" s="7"/>
      <c r="P70" s="5"/>
      <c r="AA70" s="7"/>
      <c r="AC70" s="5"/>
      <c r="AD70" s="27"/>
      <c r="AF70" s="15" t="s">
        <v>95</v>
      </c>
      <c r="AG70" s="15"/>
      <c r="AI70" s="116">
        <v>11500</v>
      </c>
      <c r="AK70" s="117"/>
      <c r="AM70" s="115"/>
    </row>
    <row r="71" spans="1:40" ht="28.5" thickBot="1" x14ac:dyDescent="0.45">
      <c r="A71" s="5"/>
      <c r="N71" s="7"/>
      <c r="P71" s="5"/>
      <c r="AA71" s="7"/>
      <c r="AC71" s="5"/>
      <c r="AF71" s="118" t="s">
        <v>96</v>
      </c>
      <c r="AG71" s="40"/>
      <c r="AH71" s="40"/>
      <c r="AI71" s="119">
        <f>SUM(AI67:AI70)</f>
        <v>331500</v>
      </c>
      <c r="AL71" s="111"/>
      <c r="AM71" s="115"/>
    </row>
    <row r="72" spans="1:40" ht="22.5" customHeight="1" thickTop="1" x14ac:dyDescent="0.25">
      <c r="A72" s="5"/>
      <c r="N72" s="7"/>
      <c r="P72" s="5"/>
      <c r="AA72" s="7"/>
      <c r="AC72" s="120"/>
      <c r="AM72" s="115"/>
    </row>
    <row r="73" spans="1:40" ht="27.75" x14ac:dyDescent="0.4">
      <c r="A73" s="5"/>
      <c r="B73" s="43" t="s">
        <v>97</v>
      </c>
      <c r="N73" s="7"/>
      <c r="P73" s="5"/>
      <c r="Q73" s="27" t="s">
        <v>98</v>
      </c>
      <c r="AA73" s="7"/>
      <c r="AC73" s="120"/>
      <c r="AD73" s="15" t="s">
        <v>99</v>
      </c>
      <c r="AM73" s="115"/>
    </row>
    <row r="74" spans="1:40" ht="30" x14ac:dyDescent="0.4">
      <c r="A74" s="5"/>
      <c r="B74" s="10"/>
      <c r="N74" s="7"/>
      <c r="P74" s="121"/>
      <c r="Q74" s="19" t="s">
        <v>100</v>
      </c>
      <c r="R74" s="122"/>
      <c r="S74" s="122"/>
      <c r="T74" s="122"/>
      <c r="U74" s="122"/>
      <c r="V74" s="122"/>
      <c r="W74" s="122"/>
      <c r="X74" s="122"/>
      <c r="Y74" s="122"/>
      <c r="Z74" s="122"/>
      <c r="AA74" s="123"/>
      <c r="AC74" s="120"/>
      <c r="AD74" s="15"/>
      <c r="AM74" s="7"/>
    </row>
    <row r="75" spans="1:40" ht="30.75" thickBot="1" x14ac:dyDescent="0.45">
      <c r="A75" s="5"/>
      <c r="B75" s="43" t="s">
        <v>101</v>
      </c>
      <c r="N75" s="7"/>
      <c r="P75" s="124"/>
      <c r="R75" s="125"/>
      <c r="S75" s="125"/>
      <c r="T75" s="125"/>
      <c r="U75" s="125"/>
      <c r="V75" s="125"/>
      <c r="W75" s="125"/>
      <c r="X75" s="125"/>
      <c r="Y75" s="125"/>
      <c r="Z75" s="125"/>
      <c r="AA75" s="126"/>
      <c r="AC75" s="120"/>
      <c r="AD75" s="15"/>
      <c r="AM75" s="7"/>
    </row>
    <row r="76" spans="1:40" ht="28.5" thickTop="1" x14ac:dyDescent="0.4">
      <c r="A76" s="5"/>
      <c r="B76" s="10"/>
      <c r="N76" s="7"/>
      <c r="P76" s="127"/>
      <c r="Q76" s="128" t="s">
        <v>102</v>
      </c>
      <c r="AA76" s="7"/>
      <c r="AC76" s="225" t="s">
        <v>69</v>
      </c>
      <c r="AD76" s="226"/>
      <c r="AE76" s="219" t="s">
        <v>86</v>
      </c>
      <c r="AF76" s="220"/>
      <c r="AG76" s="220"/>
      <c r="AH76" s="220"/>
      <c r="AI76" s="220"/>
      <c r="AJ76" s="220"/>
      <c r="AK76" s="220"/>
      <c r="AL76" s="220"/>
      <c r="AM76" s="221"/>
    </row>
    <row r="77" spans="1:40" ht="28.5" thickBot="1" x14ac:dyDescent="0.45">
      <c r="A77" s="5"/>
      <c r="B77" s="15" t="s">
        <v>103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29"/>
      <c r="P77" s="127"/>
      <c r="Q77" s="27" t="s">
        <v>104</v>
      </c>
      <c r="AA77" s="7"/>
      <c r="AC77" s="227"/>
      <c r="AD77" s="228"/>
      <c r="AE77" s="222"/>
      <c r="AF77" s="223"/>
      <c r="AG77" s="223"/>
      <c r="AH77" s="223"/>
      <c r="AI77" s="223"/>
      <c r="AJ77" s="223"/>
      <c r="AK77" s="223"/>
      <c r="AL77" s="223"/>
      <c r="AM77" s="224"/>
    </row>
    <row r="78" spans="1:40" ht="29.25" thickTop="1" thickBot="1" x14ac:dyDescent="0.45">
      <c r="A78" s="130"/>
      <c r="B78" s="131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96"/>
      <c r="P78" s="127"/>
      <c r="Q78" s="132" t="s">
        <v>105</v>
      </c>
      <c r="AA78" s="7"/>
      <c r="AB78" s="40"/>
      <c r="AC78" s="133"/>
      <c r="AM78" s="7"/>
    </row>
    <row r="79" spans="1:40" ht="34.5" thickTop="1" x14ac:dyDescent="0.5">
      <c r="A79" s="225" t="s">
        <v>69</v>
      </c>
      <c r="B79" s="231"/>
      <c r="C79" s="226"/>
      <c r="D79" s="134" t="s">
        <v>106</v>
      </c>
      <c r="E79" s="135"/>
      <c r="F79" s="135"/>
      <c r="G79" s="136"/>
      <c r="H79" s="135"/>
      <c r="I79" s="135"/>
      <c r="J79" s="135"/>
      <c r="K79" s="135"/>
      <c r="L79" s="135"/>
      <c r="M79" s="135"/>
      <c r="N79" s="137"/>
      <c r="P79" s="138"/>
      <c r="Q79" s="139" t="s">
        <v>107</v>
      </c>
      <c r="AA79" s="7"/>
      <c r="AC79" s="133"/>
      <c r="AD79" s="8" t="s">
        <v>108</v>
      </c>
      <c r="AM79" s="7"/>
      <c r="AN79" s="140"/>
    </row>
    <row r="80" spans="1:40" ht="28.5" thickBot="1" x14ac:dyDescent="0.4">
      <c r="A80" s="227"/>
      <c r="B80" s="232"/>
      <c r="C80" s="228"/>
      <c r="D80" s="141" t="s">
        <v>109</v>
      </c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P80" s="5"/>
      <c r="Q80" s="132" t="s">
        <v>110</v>
      </c>
      <c r="AA80" s="7"/>
      <c r="AC80" s="133"/>
      <c r="AD80" s="27"/>
      <c r="AE80" s="27"/>
      <c r="AF80" s="27"/>
      <c r="AG80" s="27"/>
      <c r="AH80" s="27"/>
      <c r="AI80" s="27"/>
      <c r="AJ80" s="27"/>
      <c r="AK80" s="27"/>
      <c r="AL80" s="27"/>
      <c r="AM80" s="77"/>
    </row>
    <row r="81" spans="1:40" ht="28.5" thickTop="1" x14ac:dyDescent="0.4">
      <c r="A81" s="133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29"/>
      <c r="P81" s="5"/>
      <c r="Q81" s="27" t="s">
        <v>111</v>
      </c>
      <c r="AA81" s="7"/>
      <c r="AC81" s="133"/>
      <c r="AD81" s="27" t="s">
        <v>112</v>
      </c>
      <c r="AE81" s="27"/>
      <c r="AF81" s="27"/>
      <c r="AG81" s="27"/>
      <c r="AH81" s="27"/>
      <c r="AI81" s="27"/>
      <c r="AJ81" s="27"/>
      <c r="AK81" s="27"/>
      <c r="AL81" s="27"/>
      <c r="AM81" s="77"/>
    </row>
    <row r="82" spans="1:40" ht="35.25" x14ac:dyDescent="0.5">
      <c r="A82" s="133"/>
      <c r="B82" s="144" t="s">
        <v>113</v>
      </c>
      <c r="C82" s="112"/>
      <c r="D82" s="112"/>
      <c r="E82" s="112"/>
      <c r="G82" s="15" t="s">
        <v>114</v>
      </c>
      <c r="H82" s="112"/>
      <c r="I82" s="112"/>
      <c r="J82" s="112"/>
      <c r="K82" s="112"/>
      <c r="L82" s="112"/>
      <c r="M82" s="112"/>
      <c r="N82" s="129"/>
      <c r="P82" s="5"/>
      <c r="Q82" s="19"/>
      <c r="AA82" s="7"/>
      <c r="AC82" s="133"/>
      <c r="AD82" s="27" t="s">
        <v>115</v>
      </c>
      <c r="AE82" s="27"/>
      <c r="AF82" s="27"/>
      <c r="AG82" s="27"/>
      <c r="AH82" s="27"/>
      <c r="AI82" s="27"/>
      <c r="AJ82" s="27"/>
      <c r="AK82" s="27"/>
      <c r="AL82" s="27"/>
      <c r="AM82" s="77"/>
      <c r="AN82" s="145"/>
    </row>
    <row r="83" spans="1:40" ht="27.75" x14ac:dyDescent="0.4">
      <c r="A83" s="133"/>
      <c r="B83" s="112"/>
      <c r="C83" s="112"/>
      <c r="D83" s="112"/>
      <c r="E83" s="112"/>
      <c r="F83" s="112"/>
      <c r="G83" s="15" t="s">
        <v>116</v>
      </c>
      <c r="H83" s="112"/>
      <c r="I83" s="112"/>
      <c r="J83" s="112"/>
      <c r="K83" s="112"/>
      <c r="L83" s="112"/>
      <c r="M83" s="112"/>
      <c r="N83" s="129"/>
      <c r="P83" s="5"/>
      <c r="Q83" s="27" t="s">
        <v>117</v>
      </c>
      <c r="AA83" s="7"/>
      <c r="AC83" s="5"/>
      <c r="AD83" s="27" t="s">
        <v>118</v>
      </c>
      <c r="AE83" s="27"/>
      <c r="AF83" s="27"/>
      <c r="AG83" s="146"/>
      <c r="AH83" s="27"/>
      <c r="AI83" s="27"/>
      <c r="AJ83" s="27"/>
      <c r="AK83" s="27"/>
      <c r="AL83" s="27"/>
      <c r="AM83" s="77"/>
    </row>
    <row r="84" spans="1:40" ht="27.75" x14ac:dyDescent="0.4">
      <c r="A84" s="133"/>
      <c r="F84" s="112"/>
      <c r="H84" s="112"/>
      <c r="I84" s="112"/>
      <c r="J84" s="112"/>
      <c r="K84" s="112"/>
      <c r="L84" s="112"/>
      <c r="M84" s="112"/>
      <c r="N84" s="129"/>
      <c r="P84" s="5"/>
      <c r="Q84" s="27" t="s">
        <v>119</v>
      </c>
      <c r="AA84" s="7"/>
      <c r="AC84" s="5"/>
      <c r="AD84" s="27"/>
      <c r="AE84" s="27"/>
      <c r="AF84" s="27"/>
      <c r="AG84" s="146"/>
      <c r="AH84" s="27"/>
      <c r="AI84" s="27"/>
      <c r="AJ84" s="27"/>
      <c r="AK84" s="27"/>
      <c r="AL84" s="27"/>
      <c r="AM84" s="77"/>
    </row>
    <row r="85" spans="1:40" ht="27.75" x14ac:dyDescent="0.4">
      <c r="A85" s="133"/>
      <c r="B85" s="112"/>
      <c r="C85" s="147"/>
      <c r="D85" s="148"/>
      <c r="E85" s="149" t="s">
        <v>120</v>
      </c>
      <c r="F85" s="112"/>
      <c r="G85" s="15" t="s">
        <v>121</v>
      </c>
      <c r="H85" s="112"/>
      <c r="I85" s="112"/>
      <c r="J85" s="112"/>
      <c r="K85" s="112"/>
      <c r="L85" s="112"/>
      <c r="M85" s="112"/>
      <c r="N85" s="129"/>
      <c r="P85" s="5"/>
      <c r="Q85" s="27" t="s">
        <v>122</v>
      </c>
      <c r="AA85" s="7"/>
      <c r="AC85" s="5"/>
      <c r="AD85" s="15" t="s">
        <v>123</v>
      </c>
      <c r="AE85" s="27"/>
      <c r="AF85" s="27"/>
      <c r="AG85" s="146"/>
      <c r="AH85" s="27"/>
      <c r="AI85" s="27"/>
      <c r="AJ85" s="27"/>
      <c r="AK85" s="27"/>
      <c r="AL85" s="27"/>
      <c r="AM85" s="77"/>
    </row>
    <row r="86" spans="1:40" ht="28.5" thickBot="1" x14ac:dyDescent="0.45">
      <c r="A86" s="133"/>
      <c r="B86" s="112"/>
      <c r="C86" s="150" t="s">
        <v>124</v>
      </c>
      <c r="D86" s="150"/>
      <c r="E86" s="151">
        <f>'[1]Revenue Base Data  DO NOT PRINT'!J33</f>
        <v>4.8520000000000003</v>
      </c>
      <c r="F86" s="112"/>
      <c r="G86" s="15" t="s">
        <v>125</v>
      </c>
      <c r="H86" s="112"/>
      <c r="I86" s="112"/>
      <c r="J86" s="112"/>
      <c r="K86" s="112"/>
      <c r="L86" s="112"/>
      <c r="M86" s="112"/>
      <c r="N86" s="129"/>
      <c r="P86" s="5"/>
      <c r="Q86" s="27" t="s">
        <v>126</v>
      </c>
      <c r="AA86" s="7"/>
      <c r="AC86" s="5"/>
      <c r="AD86" s="27"/>
      <c r="AE86" s="27"/>
      <c r="AF86" s="27"/>
      <c r="AG86" s="27"/>
      <c r="AH86" s="27"/>
      <c r="AI86" s="27"/>
      <c r="AJ86" s="27"/>
      <c r="AK86" s="27"/>
      <c r="AL86" s="27"/>
      <c r="AM86" s="77"/>
    </row>
    <row r="87" spans="1:40" ht="28.5" thickTop="1" x14ac:dyDescent="0.4">
      <c r="A87" s="133"/>
      <c r="B87" s="112"/>
      <c r="C87" s="150" t="s">
        <v>127</v>
      </c>
      <c r="D87" s="150"/>
      <c r="E87" s="151">
        <f>'[1]Revenue Base Data  DO NOT PRINT'!J34</f>
        <v>2.2639999999999998</v>
      </c>
      <c r="F87" s="112"/>
      <c r="H87" s="112"/>
      <c r="I87" s="112"/>
      <c r="J87" s="112"/>
      <c r="K87" s="112"/>
      <c r="L87" s="112"/>
      <c r="M87" s="112"/>
      <c r="N87" s="129"/>
      <c r="P87" s="5"/>
      <c r="AA87" s="7"/>
      <c r="AC87" s="206" t="s">
        <v>47</v>
      </c>
      <c r="AD87" s="207"/>
      <c r="AE87" s="152" t="s">
        <v>128</v>
      </c>
      <c r="AF87" s="134"/>
      <c r="AG87" s="134"/>
      <c r="AH87" s="134"/>
      <c r="AI87" s="134"/>
      <c r="AJ87" s="134"/>
      <c r="AK87" s="134"/>
      <c r="AL87" s="134"/>
      <c r="AM87" s="153"/>
    </row>
    <row r="88" spans="1:40" ht="28.5" thickBot="1" x14ac:dyDescent="0.45">
      <c r="A88" s="133"/>
      <c r="B88" s="112"/>
      <c r="C88" s="150" t="s">
        <v>129</v>
      </c>
      <c r="D88" s="150"/>
      <c r="E88" s="151">
        <f>'[1]Revenue Base Data  DO NOT PRINT'!J35</f>
        <v>0.23499999999999999</v>
      </c>
      <c r="F88" s="112"/>
      <c r="G88" s="15" t="s">
        <v>130</v>
      </c>
      <c r="H88" s="112"/>
      <c r="I88" s="112"/>
      <c r="J88" s="112"/>
      <c r="K88" s="112"/>
      <c r="L88" s="112"/>
      <c r="M88" s="112"/>
      <c r="N88" s="129"/>
      <c r="P88" s="5"/>
      <c r="Q88" s="27" t="s">
        <v>131</v>
      </c>
      <c r="AA88" s="7"/>
      <c r="AC88" s="208"/>
      <c r="AD88" s="209"/>
      <c r="AE88" s="154" t="s">
        <v>132</v>
      </c>
      <c r="AF88" s="141"/>
      <c r="AG88" s="141"/>
      <c r="AH88" s="141"/>
      <c r="AI88" s="141"/>
      <c r="AJ88" s="141"/>
      <c r="AK88" s="141"/>
      <c r="AL88" s="141"/>
      <c r="AM88" s="155"/>
    </row>
    <row r="89" spans="1:40" ht="28.5" thickTop="1" x14ac:dyDescent="0.4">
      <c r="A89" s="133"/>
      <c r="B89" s="112"/>
      <c r="C89" s="156" t="s">
        <v>133</v>
      </c>
      <c r="D89" s="148"/>
      <c r="E89" s="157">
        <f>SUM(E86:E88)</f>
        <v>7.351</v>
      </c>
      <c r="F89" s="112"/>
      <c r="G89" s="27" t="s">
        <v>134</v>
      </c>
      <c r="H89" s="112"/>
      <c r="I89" s="112"/>
      <c r="J89" s="112"/>
      <c r="K89" s="112"/>
      <c r="L89" s="112"/>
      <c r="M89" s="112"/>
      <c r="N89" s="129"/>
      <c r="P89" s="5"/>
      <c r="AA89" s="7"/>
      <c r="AC89" s="5"/>
      <c r="AJ89" s="105"/>
      <c r="AM89" s="7"/>
    </row>
    <row r="90" spans="1:40" ht="33.75" x14ac:dyDescent="0.5">
      <c r="A90" s="133"/>
      <c r="B90" s="112"/>
      <c r="C90" s="150" t="s">
        <v>135</v>
      </c>
      <c r="D90" s="150"/>
      <c r="E90" s="158">
        <f>'[1]Revenue Base Data  DO NOT PRINT'!J37</f>
        <v>-3.0289999999999999</v>
      </c>
      <c r="F90" s="83"/>
      <c r="H90" s="112"/>
      <c r="I90" s="112"/>
      <c r="J90" s="112"/>
      <c r="K90" s="112"/>
      <c r="L90" s="112"/>
      <c r="M90" s="112"/>
      <c r="N90" s="129"/>
      <c r="P90" s="5"/>
      <c r="Q90" s="159" t="s">
        <v>136</v>
      </c>
      <c r="AA90" s="7"/>
      <c r="AB90" s="112"/>
      <c r="AC90" s="5"/>
      <c r="AD90" s="8" t="s">
        <v>137</v>
      </c>
      <c r="AE90" s="40"/>
      <c r="AJ90" s="105"/>
      <c r="AM90" s="7"/>
    </row>
    <row r="91" spans="1:40" ht="27.75" x14ac:dyDescent="0.4">
      <c r="A91" s="133"/>
      <c r="B91" s="112"/>
      <c r="C91" s="160" t="s">
        <v>138</v>
      </c>
      <c r="D91" s="148"/>
      <c r="E91" s="157">
        <f>'[1]Revenue Base Data  DO NOT PRINT'!J38</f>
        <v>4.3220000000000001</v>
      </c>
      <c r="F91" s="112"/>
      <c r="G91" s="15" t="s">
        <v>139</v>
      </c>
      <c r="H91" s="112"/>
      <c r="I91" s="112"/>
      <c r="J91" s="112"/>
      <c r="K91" s="112"/>
      <c r="L91" s="112"/>
      <c r="M91" s="112"/>
      <c r="N91" s="129"/>
      <c r="P91" s="5"/>
      <c r="Q91" s="159" t="s">
        <v>140</v>
      </c>
      <c r="AA91" s="7"/>
      <c r="AB91" s="112"/>
      <c r="AC91" s="5"/>
      <c r="AE91" s="40"/>
      <c r="AJ91" s="107"/>
      <c r="AM91" s="7"/>
    </row>
    <row r="92" spans="1:40" ht="27.75" x14ac:dyDescent="0.4">
      <c r="A92" s="133"/>
      <c r="B92" s="112"/>
      <c r="C92" s="112"/>
      <c r="D92" s="112"/>
      <c r="E92" s="112"/>
      <c r="F92" s="112"/>
      <c r="G92" s="27" t="s">
        <v>141</v>
      </c>
      <c r="H92" s="112"/>
      <c r="I92" s="112"/>
      <c r="J92" s="112"/>
      <c r="K92" s="112"/>
      <c r="L92" s="112"/>
      <c r="M92" s="112"/>
      <c r="N92" s="129"/>
      <c r="P92" s="5"/>
      <c r="Q92" s="27" t="s">
        <v>142</v>
      </c>
      <c r="AA92" s="7"/>
      <c r="AB92" s="112"/>
      <c r="AC92" s="5"/>
      <c r="AD92" s="27" t="s">
        <v>143</v>
      </c>
      <c r="AE92" s="40"/>
      <c r="AJ92" s="107"/>
      <c r="AM92" s="7"/>
    </row>
    <row r="93" spans="1:40" ht="27.75" x14ac:dyDescent="0.4">
      <c r="A93" s="133"/>
      <c r="B93" s="112"/>
      <c r="C93" s="161" t="s">
        <v>144</v>
      </c>
      <c r="D93" s="112"/>
      <c r="E93" s="112"/>
      <c r="F93" s="26"/>
      <c r="H93" s="112"/>
      <c r="I93" s="112"/>
      <c r="J93" s="112"/>
      <c r="K93" s="112"/>
      <c r="L93" s="112"/>
      <c r="M93" s="112"/>
      <c r="N93" s="129"/>
      <c r="P93" s="5"/>
      <c r="Q93" s="27" t="s">
        <v>145</v>
      </c>
      <c r="AA93" s="7"/>
      <c r="AC93" s="5"/>
      <c r="AD93" s="27" t="s">
        <v>146</v>
      </c>
      <c r="AM93" s="7"/>
    </row>
    <row r="94" spans="1:40" ht="27.75" x14ac:dyDescent="0.4">
      <c r="A94" s="133"/>
      <c r="B94" s="112"/>
      <c r="C94" s="112"/>
      <c r="D94" s="112"/>
      <c r="E94" s="112"/>
      <c r="F94" s="112"/>
      <c r="G94" s="15" t="s">
        <v>147</v>
      </c>
      <c r="H94" s="112"/>
      <c r="I94" s="112"/>
      <c r="J94" s="112"/>
      <c r="K94" s="112"/>
      <c r="L94" s="112"/>
      <c r="M94" s="112"/>
      <c r="N94" s="129"/>
      <c r="P94" s="5"/>
      <c r="Q94" s="27" t="s">
        <v>148</v>
      </c>
      <c r="AA94" s="7"/>
      <c r="AB94" s="112"/>
      <c r="AC94" s="5"/>
      <c r="AD94" s="27" t="s">
        <v>149</v>
      </c>
      <c r="AM94" s="7"/>
    </row>
    <row r="95" spans="1:40" ht="27.75" x14ac:dyDescent="0.4">
      <c r="A95" s="133"/>
      <c r="B95" s="15"/>
      <c r="C95" s="112"/>
      <c r="D95" s="112"/>
      <c r="E95" s="112"/>
      <c r="F95" s="112"/>
      <c r="H95" s="112"/>
      <c r="I95" s="112"/>
      <c r="J95" s="112"/>
      <c r="K95" s="112"/>
      <c r="L95" s="112"/>
      <c r="M95" s="112"/>
      <c r="N95" s="129"/>
      <c r="P95" s="5"/>
      <c r="Q95" s="162"/>
      <c r="AA95" s="7"/>
      <c r="AB95" s="112"/>
      <c r="AC95" s="5"/>
      <c r="AD95" s="27"/>
      <c r="AM95" s="7"/>
    </row>
    <row r="96" spans="1:40" ht="27.75" x14ac:dyDescent="0.4">
      <c r="A96" s="133"/>
      <c r="B96" s="15"/>
      <c r="C96" s="112"/>
      <c r="D96" s="112"/>
      <c r="E96" s="112"/>
      <c r="F96" s="112"/>
      <c r="G96" s="15" t="s">
        <v>150</v>
      </c>
      <c r="H96" s="112"/>
      <c r="I96" s="112"/>
      <c r="J96" s="112"/>
      <c r="K96" s="112"/>
      <c r="L96" s="112"/>
      <c r="M96" s="112"/>
      <c r="N96" s="129"/>
      <c r="P96" s="5"/>
      <c r="Q96" s="163" t="s">
        <v>151</v>
      </c>
      <c r="AA96" s="7"/>
      <c r="AB96" s="112"/>
      <c r="AC96" s="5"/>
      <c r="AD96" s="27" t="s">
        <v>152</v>
      </c>
      <c r="AM96" s="7"/>
    </row>
    <row r="97" spans="1:39" ht="27.75" x14ac:dyDescent="0.4">
      <c r="A97" s="133"/>
      <c r="B97" s="164" t="s">
        <v>153</v>
      </c>
      <c r="C97" s="112"/>
      <c r="D97" s="112"/>
      <c r="E97" s="112"/>
      <c r="F97" s="112"/>
      <c r="G97" s="27" t="s">
        <v>154</v>
      </c>
      <c r="H97" s="112"/>
      <c r="I97" s="112"/>
      <c r="J97" s="112"/>
      <c r="K97" s="112"/>
      <c r="L97" s="112"/>
      <c r="M97" s="112"/>
      <c r="N97" s="129"/>
      <c r="P97" s="5"/>
      <c r="Q97" s="15" t="s">
        <v>155</v>
      </c>
      <c r="AA97" s="7"/>
      <c r="AB97" s="112"/>
      <c r="AC97" s="5"/>
      <c r="AD97" s="27"/>
      <c r="AM97" s="7"/>
    </row>
    <row r="98" spans="1:39" ht="27.75" x14ac:dyDescent="0.4">
      <c r="A98" s="5"/>
      <c r="N98" s="7"/>
      <c r="P98" s="5"/>
      <c r="Q98" s="15" t="s">
        <v>156</v>
      </c>
      <c r="AA98" s="7"/>
      <c r="AB98" s="112"/>
      <c r="AC98" s="5"/>
      <c r="AD98" s="165" t="s">
        <v>157</v>
      </c>
      <c r="AM98" s="7"/>
    </row>
    <row r="99" spans="1:39" ht="27.75" x14ac:dyDescent="0.4">
      <c r="A99" s="5"/>
      <c r="B99" s="27" t="s">
        <v>158</v>
      </c>
      <c r="N99" s="7"/>
      <c r="P99" s="5"/>
      <c r="Q99" s="15" t="s">
        <v>159</v>
      </c>
      <c r="AA99" s="7"/>
      <c r="AB99" s="112"/>
      <c r="AC99" s="5"/>
      <c r="AD99" s="15" t="s">
        <v>160</v>
      </c>
      <c r="AM99" s="7"/>
    </row>
    <row r="100" spans="1:39" ht="27.75" x14ac:dyDescent="0.4">
      <c r="A100" s="5"/>
      <c r="B100" s="27" t="s">
        <v>161</v>
      </c>
      <c r="G100" s="43"/>
      <c r="N100" s="7"/>
      <c r="P100" s="5"/>
      <c r="Q100" s="15" t="s">
        <v>162</v>
      </c>
      <c r="AA100" s="7"/>
      <c r="AB100" s="112"/>
      <c r="AC100" s="5"/>
      <c r="AM100" s="7"/>
    </row>
    <row r="101" spans="1:39" ht="26.25" thickBot="1" x14ac:dyDescent="0.4">
      <c r="A101" s="5"/>
      <c r="B101" s="10"/>
      <c r="N101" s="7"/>
      <c r="P101" s="5"/>
      <c r="Q101" s="26"/>
      <c r="AA101" s="7"/>
      <c r="AB101" s="112"/>
      <c r="AC101" s="130"/>
      <c r="AD101" s="67"/>
      <c r="AE101" s="67"/>
      <c r="AF101" s="67"/>
      <c r="AG101" s="67"/>
      <c r="AH101" s="67"/>
      <c r="AI101" s="67"/>
      <c r="AJ101" s="67"/>
      <c r="AK101" s="67"/>
      <c r="AL101" s="67"/>
      <c r="AM101" s="96"/>
    </row>
    <row r="102" spans="1:39" ht="28.5" thickTop="1" x14ac:dyDescent="0.4">
      <c r="A102" s="225" t="s">
        <v>69</v>
      </c>
      <c r="B102" s="231"/>
      <c r="C102" s="226"/>
      <c r="D102" s="219" t="s">
        <v>163</v>
      </c>
      <c r="E102" s="220"/>
      <c r="F102" s="220"/>
      <c r="G102" s="220"/>
      <c r="H102" s="220"/>
      <c r="I102" s="220"/>
      <c r="J102" s="220"/>
      <c r="K102" s="220"/>
      <c r="L102" s="220"/>
      <c r="M102" s="220"/>
      <c r="N102" s="221"/>
      <c r="P102" s="225" t="s">
        <v>69</v>
      </c>
      <c r="Q102" s="226"/>
      <c r="R102" s="166" t="s">
        <v>164</v>
      </c>
      <c r="S102" s="63"/>
      <c r="T102" s="63"/>
      <c r="U102" s="63"/>
      <c r="V102" s="63"/>
      <c r="W102" s="167"/>
      <c r="X102" s="63"/>
      <c r="Y102" s="63"/>
      <c r="Z102" s="63"/>
      <c r="AA102" s="93"/>
      <c r="AC102" s="225" t="s">
        <v>69</v>
      </c>
      <c r="AD102" s="226"/>
      <c r="AE102" s="219" t="s">
        <v>165</v>
      </c>
      <c r="AF102" s="220"/>
      <c r="AG102" s="220"/>
      <c r="AH102" s="220"/>
      <c r="AI102" s="220"/>
      <c r="AJ102" s="220"/>
      <c r="AK102" s="220"/>
      <c r="AL102" s="220"/>
      <c r="AM102" s="221"/>
    </row>
    <row r="103" spans="1:39" s="168" customFormat="1" ht="31.5" customHeight="1" thickBot="1" x14ac:dyDescent="0.45">
      <c r="A103" s="227"/>
      <c r="B103" s="232"/>
      <c r="C103" s="228"/>
      <c r="D103" s="222"/>
      <c r="E103" s="223"/>
      <c r="F103" s="223"/>
      <c r="G103" s="223"/>
      <c r="H103" s="223"/>
      <c r="I103" s="223"/>
      <c r="J103" s="223"/>
      <c r="K103" s="223"/>
      <c r="L103" s="223"/>
      <c r="M103" s="223"/>
      <c r="N103" s="224"/>
      <c r="P103" s="227"/>
      <c r="Q103" s="228"/>
      <c r="R103" s="169" t="s">
        <v>166</v>
      </c>
      <c r="S103" s="170"/>
      <c r="T103" s="170"/>
      <c r="U103" s="170"/>
      <c r="V103" s="170"/>
      <c r="W103" s="170"/>
      <c r="X103" s="170"/>
      <c r="Y103" s="170"/>
      <c r="Z103" s="170"/>
      <c r="AA103" s="171"/>
      <c r="AC103" s="227"/>
      <c r="AD103" s="228"/>
      <c r="AE103" s="222"/>
      <c r="AF103" s="223"/>
      <c r="AG103" s="223"/>
      <c r="AH103" s="223"/>
      <c r="AI103" s="223"/>
      <c r="AJ103" s="223"/>
      <c r="AK103" s="223"/>
      <c r="AL103" s="223"/>
      <c r="AM103" s="224"/>
    </row>
    <row r="104" spans="1:39" ht="15.75" thickTop="1" x14ac:dyDescent="0.2"/>
    <row r="105" spans="1:39" ht="15" customHeight="1" x14ac:dyDescent="0.35">
      <c r="B105" s="172"/>
      <c r="Q105" s="172"/>
      <c r="AD105" s="173"/>
    </row>
    <row r="106" spans="1:39" ht="30.75" x14ac:dyDescent="0.4">
      <c r="B106" s="15"/>
      <c r="AD106" s="174"/>
    </row>
    <row r="107" spans="1:39" ht="27" x14ac:dyDescent="0.35">
      <c r="B107" s="15"/>
      <c r="G107" s="15"/>
      <c r="AD107" s="175"/>
    </row>
    <row r="108" spans="1:39" ht="27" x14ac:dyDescent="0.35">
      <c r="G108" s="15"/>
    </row>
    <row r="109" spans="1:39" ht="27.75" x14ac:dyDescent="0.4">
      <c r="G109" s="176"/>
      <c r="Q109" s="177"/>
    </row>
    <row r="111" spans="1:39" ht="27" x14ac:dyDescent="0.35">
      <c r="G111" s="15"/>
      <c r="Q111" s="177"/>
    </row>
    <row r="112" spans="1:39" ht="27" x14ac:dyDescent="0.35">
      <c r="G112" s="106"/>
      <c r="Q112" s="177"/>
    </row>
    <row r="113" spans="7:7" ht="25.5" x14ac:dyDescent="0.35">
      <c r="G113" s="26"/>
    </row>
    <row r="115" spans="7:7" ht="25.5" x14ac:dyDescent="0.35">
      <c r="G115" s="26"/>
    </row>
  </sheetData>
  <mergeCells count="42">
    <mergeCell ref="A102:C103"/>
    <mergeCell ref="D102:N103"/>
    <mergeCell ref="P102:Q103"/>
    <mergeCell ref="AC102:AD103"/>
    <mergeCell ref="AE102:AM103"/>
    <mergeCell ref="AC87:AD88"/>
    <mergeCell ref="AC23:AM23"/>
    <mergeCell ref="A35:C36"/>
    <mergeCell ref="AC45:AD46"/>
    <mergeCell ref="AE45:AM46"/>
    <mergeCell ref="P48:Q49"/>
    <mergeCell ref="A51:C52"/>
    <mergeCell ref="X51:AA51"/>
    <mergeCell ref="AC56:AD57"/>
    <mergeCell ref="AE56:AM57"/>
    <mergeCell ref="AC76:AD77"/>
    <mergeCell ref="AE76:AM77"/>
    <mergeCell ref="A79:C80"/>
    <mergeCell ref="F14:F15"/>
    <mergeCell ref="H14:H15"/>
    <mergeCell ref="J14:J15"/>
    <mergeCell ref="L14:L15"/>
    <mergeCell ref="F17:F18"/>
    <mergeCell ref="H17:H18"/>
    <mergeCell ref="J17:J18"/>
    <mergeCell ref="L17:L18"/>
    <mergeCell ref="F8:F9"/>
    <mergeCell ref="H8:H9"/>
    <mergeCell ref="J8:J9"/>
    <mergeCell ref="L8:L9"/>
    <mergeCell ref="F11:F12"/>
    <mergeCell ref="H11:H12"/>
    <mergeCell ref="J11:J12"/>
    <mergeCell ref="L11:L12"/>
    <mergeCell ref="A1:AM1"/>
    <mergeCell ref="A2:N2"/>
    <mergeCell ref="P2:AA2"/>
    <mergeCell ref="AC2:AM2"/>
    <mergeCell ref="F5:F6"/>
    <mergeCell ref="H5:H6"/>
    <mergeCell ref="J5:J6"/>
    <mergeCell ref="L5:L6"/>
  </mergeCells>
  <printOptions horizontalCentered="1" verticalCentered="1"/>
  <pageMargins left="0.17" right="0.17" top="0.47" bottom="0.28000000000000003" header="0.3" footer="0.17"/>
  <pageSetup paperSize="8" scale="1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SSLEP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Broad, John (F&amp;R)</dc:creator>
  <cp:lastModifiedBy>Kemp, Joanne (EnterpriseStokeStaffs)</cp:lastModifiedBy>
  <cp:lastPrinted>2020-10-08T11:20:38Z</cp:lastPrinted>
  <dcterms:created xsi:type="dcterms:W3CDTF">2020-10-08T11:11:44Z</dcterms:created>
  <dcterms:modified xsi:type="dcterms:W3CDTF">2020-10-08T15:25:21Z</dcterms:modified>
</cp:coreProperties>
</file>